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S:\Scottish Forestry\Grants z Regulation Section\EIA\ESS\Information from conservancies\"/>
    </mc:Choice>
  </mc:AlternateContent>
  <xr:revisionPtr revIDLastSave="0" documentId="13_ncr:1_{44FE1427-CBC5-4F1F-8FBE-B8A605FDEBA0}" xr6:coauthVersionLast="47" xr6:coauthVersionMax="47" xr10:uidLastSave="{00000000-0000-0000-0000-000000000000}"/>
  <bookViews>
    <workbookView xWindow="31395" yWindow="0" windowWidth="26310" windowHeight="15585" firstSheet="1" activeTab="4" xr2:uid="{0A0019A3-2531-4CF8-85A9-C1F419601285}"/>
  </bookViews>
  <sheets>
    <sheet name="Highland &amp; Islands Conservancy " sheetId="1" r:id="rId1"/>
    <sheet name="Grampian Conservancy" sheetId="3" r:id="rId2"/>
    <sheet name="Perth and Argyll Conservancy" sheetId="5" r:id="rId3"/>
    <sheet name="Central Scotland Conservancy" sheetId="4" r:id="rId4"/>
    <sheet name="South Scotland Conservancy" sheetId="6" r:id="rId5"/>
  </sheets>
  <definedNames>
    <definedName name="_xlnm._FilterDatabase" localSheetId="0" hidden="1">'Highland &amp; Islands Conservancy '!$A$3:$N$597</definedName>
    <definedName name="_xlnm._FilterDatabase" localSheetId="2" hidden="1">'Perth and Argyll Conservancy'!$3:$530</definedName>
  </definedNames>
  <calcPr calcId="191028"/>
  <customWorkbookViews>
    <customWorkbookView name="u320792 - Personal View" guid="{53D7D3C7-2708-4992-B303-0666D983E72E}" mergeInterval="0" personalView="1" maximized="1" xWindow="-8" yWindow="-8" windowWidth="1936" windowHeight="105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2" i="4" l="1"/>
  <c r="I192" i="4"/>
  <c r="L189" i="4"/>
  <c r="K189" i="4"/>
  <c r="J186" i="4"/>
  <c r="I186" i="4"/>
  <c r="J182" i="4"/>
  <c r="I182" i="4"/>
  <c r="J180" i="4"/>
  <c r="I180" i="4"/>
  <c r="J179" i="4"/>
  <c r="I179" i="4"/>
  <c r="J176" i="4"/>
  <c r="I176" i="4"/>
  <c r="J175" i="4"/>
  <c r="I175" i="4"/>
  <c r="J174" i="4"/>
  <c r="I174" i="4"/>
  <c r="J171" i="4"/>
  <c r="I171" i="4"/>
  <c r="J165" i="4"/>
  <c r="I165" i="4"/>
  <c r="J164" i="4"/>
  <c r="I164" i="4"/>
  <c r="J163" i="4"/>
  <c r="I163" i="4"/>
  <c r="J158" i="4"/>
  <c r="I158" i="4"/>
  <c r="J157" i="4"/>
  <c r="I157" i="4"/>
  <c r="J154" i="4"/>
  <c r="I154" i="4"/>
  <c r="J153" i="4"/>
  <c r="I153" i="4"/>
  <c r="L152" i="4"/>
  <c r="K152" i="4"/>
  <c r="J147" i="4"/>
  <c r="I147" i="4"/>
  <c r="J77" i="4"/>
  <c r="I77" i="4"/>
  <c r="J58" i="4"/>
  <c r="I58" i="4"/>
  <c r="J57" i="4"/>
  <c r="I57" i="4"/>
  <c r="I34" i="4"/>
  <c r="J32" i="4"/>
  <c r="I32" i="4"/>
  <c r="J26" i="4"/>
  <c r="I26" i="4"/>
  <c r="J25" i="4"/>
  <c r="I25" i="4"/>
  <c r="J23" i="4"/>
  <c r="I23" i="4"/>
  <c r="J22" i="4"/>
  <c r="I22" i="4"/>
  <c r="J10" i="4"/>
  <c r="I10" i="4"/>
  <c r="J8" i="4"/>
  <c r="I8" i="4"/>
  <c r="J6" i="4"/>
  <c r="I6" i="4"/>
  <c r="J5" i="4"/>
  <c r="I5" i="4"/>
  <c r="J4" i="4"/>
  <c r="I4" i="4"/>
  <c r="J89" i="3"/>
</calcChain>
</file>

<file path=xl/sharedStrings.xml><?xml version="1.0" encoding="utf-8"?>
<sst xmlns="http://schemas.openxmlformats.org/spreadsheetml/2006/main" count="21009" uniqueCount="3943">
  <si>
    <t xml:space="preserve">Type of project  </t>
  </si>
  <si>
    <t>Afforestation (ha)</t>
  </si>
  <si>
    <t>Deforestation (ha)</t>
  </si>
  <si>
    <t>Road  (ha)</t>
  </si>
  <si>
    <t>Quarry (ha)</t>
  </si>
  <si>
    <t xml:space="preserve">Property Name </t>
  </si>
  <si>
    <t>Local Authority</t>
  </si>
  <si>
    <t>Nearest Town</t>
  </si>
  <si>
    <t xml:space="preserve">Grid Reference (XY123456) </t>
  </si>
  <si>
    <t>Conifer</t>
  </si>
  <si>
    <t>Good Woodland Proposal</t>
  </si>
  <si>
    <t>Highland Council</t>
  </si>
  <si>
    <t>Edderton</t>
  </si>
  <si>
    <t>NH710802</t>
  </si>
  <si>
    <t>Consent not required</t>
  </si>
  <si>
    <t>Ben Alder Estate</t>
  </si>
  <si>
    <t>NN621850</t>
  </si>
  <si>
    <t>Conchra Woodland Creation</t>
  </si>
  <si>
    <t>NG867275</t>
  </si>
  <si>
    <t>Caplich Woodland Creation 3</t>
  </si>
  <si>
    <t>NC359067</t>
  </si>
  <si>
    <t>Caberfeidh New Woodland</t>
  </si>
  <si>
    <t>ND184336</t>
  </si>
  <si>
    <t>NH839727</t>
  </si>
  <si>
    <t>Glen Mallie - Loch Arkaig</t>
  </si>
  <si>
    <t>NN172887</t>
  </si>
  <si>
    <t>Brawlbin Forest</t>
  </si>
  <si>
    <t>ND056594</t>
  </si>
  <si>
    <t>Resipole Farm</t>
  </si>
  <si>
    <t>NM724639</t>
  </si>
  <si>
    <t>Glenkirk Forest</t>
  </si>
  <si>
    <t>NH836317</t>
  </si>
  <si>
    <t>Garry Forest</t>
  </si>
  <si>
    <t>NN198959</t>
  </si>
  <si>
    <t>NG749218</t>
  </si>
  <si>
    <t>NG894789</t>
  </si>
  <si>
    <t>Knoydart Woodland Creation Kilchoan Shelterbelt Replacement</t>
  </si>
  <si>
    <t>NM787968</t>
  </si>
  <si>
    <t>The Dale</t>
  </si>
  <si>
    <t>NC888470</t>
  </si>
  <si>
    <t>Dochfour Estate</t>
  </si>
  <si>
    <t>NH602395</t>
  </si>
  <si>
    <t>Camerory Forest</t>
  </si>
  <si>
    <t>NJ024303</t>
  </si>
  <si>
    <t>Glenshero Estate</t>
  </si>
  <si>
    <t>NN576931</t>
  </si>
  <si>
    <t>Lower Achnahannet New Woodland</t>
  </si>
  <si>
    <t>NH966278</t>
  </si>
  <si>
    <t>Loubcroy Rappach</t>
  </si>
  <si>
    <t>NH301988</t>
  </si>
  <si>
    <t>Forsinain Native Woodland Scheme</t>
  </si>
  <si>
    <t>NC896509</t>
  </si>
  <si>
    <t>Drimnatorran</t>
  </si>
  <si>
    <t>NM831644</t>
  </si>
  <si>
    <t>Uppat House Woodlands</t>
  </si>
  <si>
    <t>NC874025</t>
  </si>
  <si>
    <t>Croft 23 Inverroy</t>
  </si>
  <si>
    <t>NN253809</t>
  </si>
  <si>
    <t>Glen Righ Forest</t>
  </si>
  <si>
    <t>NN037646</t>
  </si>
  <si>
    <t>Silver Rock Woodland</t>
  </si>
  <si>
    <t>NH794999</t>
  </si>
  <si>
    <t>NN183787</t>
  </si>
  <si>
    <t>East Clyth Woodland Creation</t>
  </si>
  <si>
    <t>ND290390</t>
  </si>
  <si>
    <t>NH310160</t>
  </si>
  <si>
    <t>NC814100</t>
  </si>
  <si>
    <t>NN156482</t>
  </si>
  <si>
    <t>Tileathdoire</t>
  </si>
  <si>
    <t>NC153054</t>
  </si>
  <si>
    <t>Drimnin Estate</t>
  </si>
  <si>
    <t>NM563559</t>
  </si>
  <si>
    <t>NH460611</t>
  </si>
  <si>
    <t>Ardtornish</t>
  </si>
  <si>
    <t>NM654530</t>
  </si>
  <si>
    <t>Meall Bhaideanach</t>
  </si>
  <si>
    <t>NN372822</t>
  </si>
  <si>
    <t>NH460516</t>
  </si>
  <si>
    <t>Achnacairnin Woodland</t>
  </si>
  <si>
    <t>NC046322</t>
  </si>
  <si>
    <t>Dalchork Forest - North Sutherland</t>
  </si>
  <si>
    <t>NC576111</t>
  </si>
  <si>
    <t>NM983522</t>
  </si>
  <si>
    <t>Heathmount Woodland Creation</t>
  </si>
  <si>
    <t>NH771779</t>
  </si>
  <si>
    <t>Loubcroy Coire A' Chonachair</t>
  </si>
  <si>
    <t>NC329023</t>
  </si>
  <si>
    <t>Ardlarach</t>
  </si>
  <si>
    <t>NH755816</t>
  </si>
  <si>
    <t>ND105251</t>
  </si>
  <si>
    <t>Munerigie</t>
  </si>
  <si>
    <t>NH270030</t>
  </si>
  <si>
    <t>NH569942</t>
  </si>
  <si>
    <t>Eastertown &amp; Duntelchaig Woodlands</t>
  </si>
  <si>
    <t>NH646335</t>
  </si>
  <si>
    <t>NM791950</t>
  </si>
  <si>
    <t>Balavil Estate</t>
  </si>
  <si>
    <t>NH782033</t>
  </si>
  <si>
    <t>Cambusmore Woodland Creation - Cambusmore Estate</t>
  </si>
  <si>
    <t>NH713995</t>
  </si>
  <si>
    <t>EIA consent granted</t>
  </si>
  <si>
    <t>NM757463</t>
  </si>
  <si>
    <t>Bernera Woodland Creation</t>
  </si>
  <si>
    <t>NG800213</t>
  </si>
  <si>
    <t>NN225975</t>
  </si>
  <si>
    <t>East Clashmore</t>
  </si>
  <si>
    <t>NH745904</t>
  </si>
  <si>
    <t>Clebrig</t>
  </si>
  <si>
    <t>NC638372</t>
  </si>
  <si>
    <t>NC302014</t>
  </si>
  <si>
    <t>Knoydart Woodland Creation Bens</t>
  </si>
  <si>
    <t>NG759049</t>
  </si>
  <si>
    <t>Knoydart Woodland Creation Coire Sgreucha</t>
  </si>
  <si>
    <t>NG783094</t>
  </si>
  <si>
    <t>Knoydart Woodland Creation Abhainn Bheag</t>
  </si>
  <si>
    <t>NG788035</t>
  </si>
  <si>
    <t>Knoydart Woodland Creation Cluainairighe</t>
  </si>
  <si>
    <t>NH022055</t>
  </si>
  <si>
    <t>Conaglen Pinewoods East Np</t>
  </si>
  <si>
    <t>NM986709</t>
  </si>
  <si>
    <t xml:space="preserve">Carnacailliche </t>
  </si>
  <si>
    <t>NM581518</t>
  </si>
  <si>
    <t>Glas Dhoire</t>
  </si>
  <si>
    <t>NM790950</t>
  </si>
  <si>
    <t>NH669951</t>
  </si>
  <si>
    <t>Drimnin</t>
  </si>
  <si>
    <t>NM570538</t>
  </si>
  <si>
    <t>Beinn Mheadhoin Woodland Creation</t>
  </si>
  <si>
    <t>NH609215</t>
  </si>
  <si>
    <t>NM470675</t>
  </si>
  <si>
    <t>Creag Bhalg Woodland Creation</t>
  </si>
  <si>
    <t>NH774042</t>
  </si>
  <si>
    <t>Charleston Farm, Barrock, Caithness</t>
  </si>
  <si>
    <t>ND273706</t>
  </si>
  <si>
    <t>Beinn Bhreac</t>
  </si>
  <si>
    <t>NM607692</t>
  </si>
  <si>
    <t>Allt Ockle (Ardnamurchan Estate)</t>
  </si>
  <si>
    <t>NM578661</t>
  </si>
  <si>
    <t>NH162752</t>
  </si>
  <si>
    <t>Croick Woodland 2020</t>
  </si>
  <si>
    <t>NH461912</t>
  </si>
  <si>
    <t>NG562184</t>
  </si>
  <si>
    <t>Edinchat Wood</t>
  </si>
  <si>
    <t>NH818314</t>
  </si>
  <si>
    <t>Attinlea New Woodland</t>
  </si>
  <si>
    <t>NJ058179</t>
  </si>
  <si>
    <t>NH184229</t>
  </si>
  <si>
    <t>Inverchoran Riparian 2</t>
  </si>
  <si>
    <t>NH250507</t>
  </si>
  <si>
    <t>Ledgowan Native Woodland</t>
  </si>
  <si>
    <t>NH150564</t>
  </si>
  <si>
    <t>NH753420</t>
  </si>
  <si>
    <t>NC339033</t>
  </si>
  <si>
    <t>West Sutherland Forest, Rosehall</t>
  </si>
  <si>
    <t>Totachocaire</t>
  </si>
  <si>
    <t>NG251503</t>
  </si>
  <si>
    <t>Kildonan Estate Woodland Creation</t>
  </si>
  <si>
    <t>NC898216</t>
  </si>
  <si>
    <t>Tulloch Farm Woodland Creation</t>
  </si>
  <si>
    <t>NN332806</t>
  </si>
  <si>
    <t>Sgolbaidh Regeneration</t>
  </si>
  <si>
    <t>NH399546</t>
  </si>
  <si>
    <t>NH237935</t>
  </si>
  <si>
    <t>Glen Affric</t>
  </si>
  <si>
    <t>NH269247</t>
  </si>
  <si>
    <t>NC606600</t>
  </si>
  <si>
    <t>NH680959</t>
  </si>
  <si>
    <t>Glenbanchor Riparian Planting</t>
  </si>
  <si>
    <t>NN682991</t>
  </si>
  <si>
    <t>Alvie Estate Compartment 14</t>
  </si>
  <si>
    <t>NH834077</t>
  </si>
  <si>
    <t>NH990239</t>
  </si>
  <si>
    <t>NH848204</t>
  </si>
  <si>
    <t>NH821451</t>
  </si>
  <si>
    <t>Battan New Road</t>
  </si>
  <si>
    <t>NH535389</t>
  </si>
  <si>
    <t>Loch Choire Woodland Creation Phase 2</t>
  </si>
  <si>
    <t>NC701304</t>
  </si>
  <si>
    <t>Western Isles Council</t>
  </si>
  <si>
    <t>NF994895</t>
  </si>
  <si>
    <t>Mauld Estate</t>
  </si>
  <si>
    <t>NH375322</t>
  </si>
  <si>
    <t>Culnakirk Woodland Creation</t>
  </si>
  <si>
    <t>NH502329</t>
  </si>
  <si>
    <t>NH768504</t>
  </si>
  <si>
    <t>Gerraquoy Organic Farm</t>
  </si>
  <si>
    <t>Orkney Islands Council</t>
  </si>
  <si>
    <t>ND478930</t>
  </si>
  <si>
    <t>Achanellan Native Woodland</t>
  </si>
  <si>
    <t>NH078849</t>
  </si>
  <si>
    <t>NH365547</t>
  </si>
  <si>
    <t>NH271227</t>
  </si>
  <si>
    <t>NG999373</t>
  </si>
  <si>
    <t>NH070200</t>
  </si>
  <si>
    <t>NC874488</t>
  </si>
  <si>
    <t>NH213769</t>
  </si>
  <si>
    <t>NN116465</t>
  </si>
  <si>
    <t>Glenelg Penisular</t>
  </si>
  <si>
    <t>NG840240</t>
  </si>
  <si>
    <t>NN103450</t>
  </si>
  <si>
    <t>Glenmazeran Estate Lodge Wood</t>
  </si>
  <si>
    <t>NH736216</t>
  </si>
  <si>
    <t>ND045570</t>
  </si>
  <si>
    <t>Ballinlaggan New Woodland</t>
  </si>
  <si>
    <t>NH950243</t>
  </si>
  <si>
    <t>Dalnavie Woodland Creation</t>
  </si>
  <si>
    <t>NH644741</t>
  </si>
  <si>
    <t>Old Milton Woodland Regen Scheme</t>
  </si>
  <si>
    <t>NH797007</t>
  </si>
  <si>
    <t>Langwell Regeneration Areas</t>
  </si>
  <si>
    <t>ND080225</t>
  </si>
  <si>
    <t>NN214764</t>
  </si>
  <si>
    <t>Battan Quarries</t>
  </si>
  <si>
    <t>NH539394</t>
  </si>
  <si>
    <t>NG939288</t>
  </si>
  <si>
    <t>Uigshader</t>
  </si>
  <si>
    <t>NH234567</t>
  </si>
  <si>
    <t>Tollie/Glen Nevis</t>
  </si>
  <si>
    <t>NN121694</t>
  </si>
  <si>
    <t>NH273673</t>
  </si>
  <si>
    <t>Orkney Isles Council</t>
  </si>
  <si>
    <t>HY250100</t>
  </si>
  <si>
    <t>NG720200</t>
  </si>
  <si>
    <t>NH920600</t>
  </si>
  <si>
    <t>Big Sand Woodland Creation 1</t>
  </si>
  <si>
    <t>NG752789</t>
  </si>
  <si>
    <t>NJ014161</t>
  </si>
  <si>
    <t>Toftgun Jan 21 Amendment</t>
  </si>
  <si>
    <t>ND892986</t>
  </si>
  <si>
    <t>Loch Sunart Forest, Camustorsa Block</t>
  </si>
  <si>
    <t>NM682636</t>
  </si>
  <si>
    <t>Biggins</t>
  </si>
  <si>
    <t>ND313553</t>
  </si>
  <si>
    <t>Creag Bhuidhe Woodland Creation</t>
  </si>
  <si>
    <t>NH790039</t>
  </si>
  <si>
    <t>NN201934</t>
  </si>
  <si>
    <t>NH635860</t>
  </si>
  <si>
    <t>NM838732</t>
  </si>
  <si>
    <t>Lynemore New Natural Regeneration</t>
  </si>
  <si>
    <t>NJ063238</t>
  </si>
  <si>
    <t>Acheniver</t>
  </si>
  <si>
    <t>NC045056</t>
  </si>
  <si>
    <t xml:space="preserve">Eisg Brachaidh Estate </t>
  </si>
  <si>
    <t>NC090170</t>
  </si>
  <si>
    <t>Consent required</t>
  </si>
  <si>
    <t>NH840316</t>
  </si>
  <si>
    <t>Corriegarth</t>
  </si>
  <si>
    <t>NH510155</t>
  </si>
  <si>
    <t>Corriechuillie Hill</t>
  </si>
  <si>
    <t>NJ091198</t>
  </si>
  <si>
    <t>NH277234</t>
  </si>
  <si>
    <t>NM950721</t>
  </si>
  <si>
    <t>NM965735</t>
  </si>
  <si>
    <t>NN048703</t>
  </si>
  <si>
    <t>Strath Glebe</t>
  </si>
  <si>
    <t>NG618203</t>
  </si>
  <si>
    <t>Strathaird Estate</t>
  </si>
  <si>
    <t>NG560209</t>
  </si>
  <si>
    <t>Glen Kingie Forest Road</t>
  </si>
  <si>
    <t>NN083989</t>
  </si>
  <si>
    <t>NH332153</t>
  </si>
  <si>
    <t>NM992528</t>
  </si>
  <si>
    <t>Dun Dearg Forest</t>
  </si>
  <si>
    <t>NN344806</t>
  </si>
  <si>
    <t>NM655530</t>
  </si>
  <si>
    <t>Braehour</t>
  </si>
  <si>
    <t>Roshven Native Wood</t>
  </si>
  <si>
    <t>NM713777</t>
  </si>
  <si>
    <t>Ranachan Native Woods 2</t>
  </si>
  <si>
    <t>NM790615</t>
  </si>
  <si>
    <t>Balmac Forest</t>
  </si>
  <si>
    <t>NH477247</t>
  </si>
  <si>
    <t>NH764818</t>
  </si>
  <si>
    <t>NN273849</t>
  </si>
  <si>
    <t>Caiplich Wood</t>
  </si>
  <si>
    <t>NH542364</t>
  </si>
  <si>
    <t>Maol Ban</t>
  </si>
  <si>
    <t>NG554289</t>
  </si>
  <si>
    <t>Fernaig</t>
  </si>
  <si>
    <t>NG866315</t>
  </si>
  <si>
    <t>Golticlay Forest, Lybster, Caithness</t>
  </si>
  <si>
    <t>ND216393</t>
  </si>
  <si>
    <t>NM988529</t>
  </si>
  <si>
    <t>Glen Kingie Woodland Creation</t>
  </si>
  <si>
    <t>NN036981</t>
  </si>
  <si>
    <t>NH268493</t>
  </si>
  <si>
    <t>NM573513</t>
  </si>
  <si>
    <t>NG863040</t>
  </si>
  <si>
    <t>NN069992</t>
  </si>
  <si>
    <t xml:space="preserve">Rothiemurchus </t>
  </si>
  <si>
    <t>NH121648</t>
  </si>
  <si>
    <t>Wildland Cairngorm Natural Regeneration 2022 6</t>
  </si>
  <si>
    <t>NN810960</t>
  </si>
  <si>
    <t>Scaliscro Estate</t>
  </si>
  <si>
    <t>NB133276</t>
  </si>
  <si>
    <t>Alltan Sgeireach Woodland Creation</t>
  </si>
  <si>
    <t>NH270495</t>
  </si>
  <si>
    <t>NG876165</t>
  </si>
  <si>
    <t>Ledmore Fields</t>
  </si>
  <si>
    <t>NC247118</t>
  </si>
  <si>
    <t>NC666533</t>
  </si>
  <si>
    <t>NC671530</t>
  </si>
  <si>
    <t>NH928375</t>
  </si>
  <si>
    <t>Healaval &amp; Clagain Forest</t>
  </si>
  <si>
    <t>NG269530</t>
  </si>
  <si>
    <t>Carnacailliche Forest</t>
  </si>
  <si>
    <t>NR580510</t>
  </si>
  <si>
    <t>Inschriach, Strathspey Forest</t>
  </si>
  <si>
    <t>NH870044</t>
  </si>
  <si>
    <t>ND108524</t>
  </si>
  <si>
    <t>Ardverikie Estate Kinloch Laggan</t>
  </si>
  <si>
    <t>NN564902</t>
  </si>
  <si>
    <t>Fasach Forest</t>
  </si>
  <si>
    <t>NC948468</t>
  </si>
  <si>
    <t>NJ021104</t>
  </si>
  <si>
    <t>Glen Etive</t>
  </si>
  <si>
    <t>NN124462</t>
  </si>
  <si>
    <t>Creag Darrach Woodland Creation</t>
  </si>
  <si>
    <t>NH287545</t>
  </si>
  <si>
    <t>Gorteneorn Floating Pier Access</t>
  </si>
  <si>
    <t>NM610688</t>
  </si>
  <si>
    <t>NG938443</t>
  </si>
  <si>
    <t>NH481632</t>
  </si>
  <si>
    <t>NC847097</t>
  </si>
  <si>
    <t>NH255217</t>
  </si>
  <si>
    <t>Glenrossal Forest, Cmpt 1</t>
  </si>
  <si>
    <t>NC440062</t>
  </si>
  <si>
    <t>Lost Forest Woodland Creation Phase 1</t>
  </si>
  <si>
    <t>NH864117</t>
  </si>
  <si>
    <t>Inchacroe Woodland Creation</t>
  </si>
  <si>
    <t>NG979218</t>
  </si>
  <si>
    <t>Sallachy</t>
  </si>
  <si>
    <t>NC549086</t>
  </si>
  <si>
    <t>Suidhe Pinewood</t>
  </si>
  <si>
    <t>NH813071</t>
  </si>
  <si>
    <t>Choire Mhuilinn</t>
  </si>
  <si>
    <t>NM521651</t>
  </si>
  <si>
    <t>Lower Rumster</t>
  </si>
  <si>
    <t>ND216363</t>
  </si>
  <si>
    <t>Glen Marksie East</t>
  </si>
  <si>
    <t>NH360576</t>
  </si>
  <si>
    <t xml:space="preserve">Allt Dearg </t>
  </si>
  <si>
    <t>NH293652</t>
  </si>
  <si>
    <t>Laggan Woods Coupe 42312</t>
  </si>
  <si>
    <t>NN592919</t>
  </si>
  <si>
    <t>NH395337</t>
  </si>
  <si>
    <t xml:space="preserve">Helshetter Strath Woodland Creation </t>
  </si>
  <si>
    <t>NC964615</t>
  </si>
  <si>
    <t>Auchnasaul Morvern Wood</t>
  </si>
  <si>
    <t>NM569516</t>
  </si>
  <si>
    <t>NN629876</t>
  </si>
  <si>
    <t>NH334559</t>
  </si>
  <si>
    <t>NM910797</t>
  </si>
  <si>
    <t>NH584753</t>
  </si>
  <si>
    <t>Borralan</t>
  </si>
  <si>
    <t>NC272105</t>
  </si>
  <si>
    <t>NH873049</t>
  </si>
  <si>
    <t>Arisaig Quality South</t>
  </si>
  <si>
    <t>NM688849</t>
  </si>
  <si>
    <t>NM624680</t>
  </si>
  <si>
    <t>NB178094</t>
  </si>
  <si>
    <t>NC347429</t>
  </si>
  <si>
    <t xml:space="preserve">The Old School Woodland </t>
  </si>
  <si>
    <t>Inverness</t>
  </si>
  <si>
    <t>NH663290</t>
  </si>
  <si>
    <t>Langwell Bheag Farm, Strath Oykel</t>
  </si>
  <si>
    <t>NH418994</t>
  </si>
  <si>
    <t>Achnahatnich Natural Regen 2021</t>
  </si>
  <si>
    <t>NH933123</t>
  </si>
  <si>
    <t>NN013788</t>
  </si>
  <si>
    <t>Mungasdale Woodlands</t>
  </si>
  <si>
    <t>NG968936</t>
  </si>
  <si>
    <t>NC873508</t>
  </si>
  <si>
    <t>NM622686</t>
  </si>
  <si>
    <t>Glenbanchor New Woodland</t>
  </si>
  <si>
    <t>NH681000</t>
  </si>
  <si>
    <t>Muckrach Woodland Creation</t>
  </si>
  <si>
    <t>NH960290</t>
  </si>
  <si>
    <t>Muckrach Nat Regen</t>
  </si>
  <si>
    <t>Glenmore Ardnamurchan</t>
  </si>
  <si>
    <t>NM548766</t>
  </si>
  <si>
    <t>Blarich Woodland Creation</t>
  </si>
  <si>
    <t>NC688044</t>
  </si>
  <si>
    <t>Loch Ruthven Woodkland Creation</t>
  </si>
  <si>
    <t>NH612262</t>
  </si>
  <si>
    <t>Delbog Croft New Natural Regeneration</t>
  </si>
  <si>
    <t>NH961153</t>
  </si>
  <si>
    <t>Sallachan</t>
  </si>
  <si>
    <t>NM977635</t>
  </si>
  <si>
    <t>NM974639</t>
  </si>
  <si>
    <t>Mucomir Quarry</t>
  </si>
  <si>
    <t>NN194835</t>
  </si>
  <si>
    <t>Broubster</t>
  </si>
  <si>
    <t>ND025614</t>
  </si>
  <si>
    <t>Fairburn Estate</t>
  </si>
  <si>
    <t>Marybank</t>
  </si>
  <si>
    <t>NH467516</t>
  </si>
  <si>
    <t>Black Hills Knoydart</t>
  </si>
  <si>
    <t>NM734998</t>
  </si>
  <si>
    <t>Drumashie Woodland Creation</t>
  </si>
  <si>
    <t>NH623369</t>
  </si>
  <si>
    <t>Corrary North</t>
  </si>
  <si>
    <t>NG830188</t>
  </si>
  <si>
    <t>Culmaily Woodland Creation</t>
  </si>
  <si>
    <t>NC808002</t>
  </si>
  <si>
    <t>NH678758</t>
  </si>
  <si>
    <t>NM797678</t>
  </si>
  <si>
    <t>NN579917</t>
  </si>
  <si>
    <t>Moine Thorranach Woodland Creation</t>
  </si>
  <si>
    <t>NH255760</t>
  </si>
  <si>
    <t>Ardochy Forest</t>
  </si>
  <si>
    <t>NH240032</t>
  </si>
  <si>
    <t>NG720240</t>
  </si>
  <si>
    <t>Coishletter Forest</t>
  </si>
  <si>
    <t>NG302500</t>
  </si>
  <si>
    <t>NH532079</t>
  </si>
  <si>
    <t>Far Ralia, Newtonmore</t>
  </si>
  <si>
    <t>NN737944</t>
  </si>
  <si>
    <t>NG835527</t>
  </si>
  <si>
    <t>Coul, Laggan</t>
  </si>
  <si>
    <t>NN594952</t>
  </si>
  <si>
    <t>NC334069</t>
  </si>
  <si>
    <t>Brae Long Term Forest Plan</t>
  </si>
  <si>
    <t>NC419025</t>
  </si>
  <si>
    <t>North Loch Naver Estate</t>
  </si>
  <si>
    <t>Altnaharra</t>
  </si>
  <si>
    <t>NC623377</t>
  </si>
  <si>
    <t>Suisgill</t>
  </si>
  <si>
    <t>NC925254</t>
  </si>
  <si>
    <t>172 Culnacraig</t>
  </si>
  <si>
    <t>NB065037</t>
  </si>
  <si>
    <t>NH256135</t>
  </si>
  <si>
    <t>Letherndry Farm Alternative Restock</t>
  </si>
  <si>
    <t>NJ085624</t>
  </si>
  <si>
    <t>Loch Beanacharain Woodland Creation</t>
  </si>
  <si>
    <t>Scardroy</t>
  </si>
  <si>
    <t>NH212511</t>
  </si>
  <si>
    <t>NG946941</t>
  </si>
  <si>
    <t>Drimnatorran Forest</t>
  </si>
  <si>
    <t>Strontian</t>
  </si>
  <si>
    <t>NM831628</t>
  </si>
  <si>
    <t>Slattadale Forest</t>
  </si>
  <si>
    <t>Gairloch</t>
  </si>
  <si>
    <t>NG887719</t>
  </si>
  <si>
    <t>Shurrery Estate - Compensatiory Planting</t>
  </si>
  <si>
    <t>Thurso</t>
  </si>
  <si>
    <t>ND055559</t>
  </si>
  <si>
    <t xml:space="preserve">Glen Righ </t>
  </si>
  <si>
    <t>NN032634</t>
  </si>
  <si>
    <t>Caorann Croft Natural Regeneration</t>
  </si>
  <si>
    <t>Beauly</t>
  </si>
  <si>
    <t>NH554403</t>
  </si>
  <si>
    <t>Eileanreach Estate</t>
  </si>
  <si>
    <t>Glenelg</t>
  </si>
  <si>
    <t>NG802139</t>
  </si>
  <si>
    <t>Dell Estate Kemp Pumped Storage</t>
  </si>
  <si>
    <t>NH470160</t>
  </si>
  <si>
    <t>Glen Garry</t>
  </si>
  <si>
    <t>Invergarry</t>
  </si>
  <si>
    <t>NN256996</t>
  </si>
  <si>
    <t>Limekiln Plantation</t>
  </si>
  <si>
    <t>Reay</t>
  </si>
  <si>
    <t>NC971631</t>
  </si>
  <si>
    <t>Coire Sgriodain Loch Trieg</t>
  </si>
  <si>
    <t>NN331685</t>
  </si>
  <si>
    <t>East Glen Quoich</t>
  </si>
  <si>
    <t>Shiel Bridge</t>
  </si>
  <si>
    <t>NH086051</t>
  </si>
  <si>
    <t>Mallaig</t>
  </si>
  <si>
    <t>NM785993</t>
  </si>
  <si>
    <t>Glenfeshie - Linkwood</t>
  </si>
  <si>
    <t>Kincraig</t>
  </si>
  <si>
    <t>NN807905</t>
  </si>
  <si>
    <t>Aviemore</t>
  </si>
  <si>
    <t>NH703165</t>
  </si>
  <si>
    <t>Tungadale Forest</t>
  </si>
  <si>
    <t>Portree</t>
  </si>
  <si>
    <t>NG420383</t>
  </si>
  <si>
    <t>Nethybridge Compensatory Planting</t>
  </si>
  <si>
    <t>NJ003207</t>
  </si>
  <si>
    <t>NH207101</t>
  </si>
  <si>
    <t>Ceannacroc Woodland Restoration</t>
  </si>
  <si>
    <t>Bun Loyne</t>
  </si>
  <si>
    <t>NH173143</t>
  </si>
  <si>
    <t>Tain</t>
  </si>
  <si>
    <t>NH807797</t>
  </si>
  <si>
    <t>Kershader</t>
  </si>
  <si>
    <t>NB415188</t>
  </si>
  <si>
    <t>Balmacara</t>
  </si>
  <si>
    <t>NG824278</t>
  </si>
  <si>
    <t>Kyllachy Woodland Creation</t>
  </si>
  <si>
    <t>Tomatin</t>
  </si>
  <si>
    <t>NH729526</t>
  </si>
  <si>
    <t>Resipole Woodland</t>
  </si>
  <si>
    <t>Acharacle</t>
  </si>
  <si>
    <t>NM700670</t>
  </si>
  <si>
    <t>Fannich Estate</t>
  </si>
  <si>
    <t>Dingwall</t>
  </si>
  <si>
    <t>NH193661</t>
  </si>
  <si>
    <t>Bunloit Estate</t>
  </si>
  <si>
    <t>Drumnadrochit</t>
  </si>
  <si>
    <t>NH501258</t>
  </si>
  <si>
    <t>Drynoch</t>
  </si>
  <si>
    <t>Carbost</t>
  </si>
  <si>
    <t>NG433314</t>
  </si>
  <si>
    <t>Old School Croft</t>
  </si>
  <si>
    <t>Lairg</t>
  </si>
  <si>
    <t>NC570048</t>
  </si>
  <si>
    <t>NH350021</t>
  </si>
  <si>
    <t>Mungosdail Forest Road</t>
  </si>
  <si>
    <t>Lochaline</t>
  </si>
  <si>
    <t>NM589514</t>
  </si>
  <si>
    <t>NH986459</t>
  </si>
  <si>
    <t>Ard Nois (Gusach) Arkaig</t>
  </si>
  <si>
    <t>Spean Bridge</t>
  </si>
  <si>
    <t>NN081905</t>
  </si>
  <si>
    <t>Bealach</t>
  </si>
  <si>
    <t>Duror</t>
  </si>
  <si>
    <t>Moy Farm</t>
  </si>
  <si>
    <t>Gairlochy</t>
  </si>
  <si>
    <t>NN156834</t>
  </si>
  <si>
    <t>Over Rankeilour Farms Ltd</t>
  </si>
  <si>
    <t>Cannich</t>
  </si>
  <si>
    <t>NH367650</t>
  </si>
  <si>
    <t>Mid Gruinards Wood</t>
  </si>
  <si>
    <t>Ardgay</t>
  </si>
  <si>
    <t>NH528918</t>
  </si>
  <si>
    <t>Bernisdale</t>
  </si>
  <si>
    <t>NG418483</t>
  </si>
  <si>
    <t>Lochinver</t>
  </si>
  <si>
    <t>NC114210</t>
  </si>
  <si>
    <t>Ben More Estate</t>
  </si>
  <si>
    <t>Oykel Bridge</t>
  </si>
  <si>
    <t>NC320118</t>
  </si>
  <si>
    <t>Ride Ness Woodland Creation</t>
  </si>
  <si>
    <t>Fort Augustus</t>
  </si>
  <si>
    <t>NH386077</t>
  </si>
  <si>
    <t>NH194012</t>
  </si>
  <si>
    <t>Camisky - Forest Road</t>
  </si>
  <si>
    <t>Fort William</t>
  </si>
  <si>
    <t>NN162799</t>
  </si>
  <si>
    <t>Carnacailliche Forest Road</t>
  </si>
  <si>
    <t>NM580510</t>
  </si>
  <si>
    <t>Glencoe</t>
  </si>
  <si>
    <t>NN094571</t>
  </si>
  <si>
    <t>Mungosdail Deforest</t>
  </si>
  <si>
    <t>NN573539</t>
  </si>
  <si>
    <t>NG847164</t>
  </si>
  <si>
    <t>Northfield Woodland</t>
  </si>
  <si>
    <t>Conon Bridge</t>
  </si>
  <si>
    <t>NH584545</t>
  </si>
  <si>
    <t>NN160780</t>
  </si>
  <si>
    <t>Leanachan West</t>
  </si>
  <si>
    <t>NN173782</t>
  </si>
  <si>
    <t>Lon Leanachan</t>
  </si>
  <si>
    <t>NN204791</t>
  </si>
  <si>
    <t>Achnacarry</t>
  </si>
  <si>
    <t>NN114875</t>
  </si>
  <si>
    <t>Cromore</t>
  </si>
  <si>
    <t>NB395209</t>
  </si>
  <si>
    <t>Lochalsh - Balmacara Spur Roads</t>
  </si>
  <si>
    <t>NG807281</t>
  </si>
  <si>
    <t>Achnasheen</t>
  </si>
  <si>
    <t>NH168633</t>
  </si>
  <si>
    <t>Strathpeffer</t>
  </si>
  <si>
    <t>NH478573</t>
  </si>
  <si>
    <t>Halladale River Riparian Planting</t>
  </si>
  <si>
    <t>Forsinard</t>
  </si>
  <si>
    <t>NC903467</t>
  </si>
  <si>
    <t>Bailliefurth Riparian Planting</t>
  </si>
  <si>
    <t>NJ009238</t>
  </si>
  <si>
    <t>NC591180</t>
  </si>
  <si>
    <t>North Harris Estate Deer Forest</t>
  </si>
  <si>
    <t>Tarbert</t>
  </si>
  <si>
    <t>NB210014</t>
  </si>
  <si>
    <t>Toum Woodland Creation</t>
  </si>
  <si>
    <t>NH950211</t>
  </si>
  <si>
    <t xml:space="preserve">Suisgill   </t>
  </si>
  <si>
    <t>Helmsdale</t>
  </si>
  <si>
    <t>NC902234</t>
  </si>
  <si>
    <t>NN350781</t>
  </si>
  <si>
    <t>Cawdor</t>
  </si>
  <si>
    <t>NH833462</t>
  </si>
  <si>
    <t>Corrimony Farm Site 1</t>
  </si>
  <si>
    <t>NH375299</t>
  </si>
  <si>
    <t>Beauly Woodlands</t>
  </si>
  <si>
    <t>NH535407</t>
  </si>
  <si>
    <t>Glenbeg Woodland Creation</t>
  </si>
  <si>
    <t>NJ006279</t>
  </si>
  <si>
    <t>West Garty</t>
  </si>
  <si>
    <t>Portgower</t>
  </si>
  <si>
    <t>NC999135</t>
  </si>
  <si>
    <t>NH187041</t>
  </si>
  <si>
    <t>Mingarrry</t>
  </si>
  <si>
    <t>NM691694</t>
  </si>
  <si>
    <t>Black Corries Estate</t>
  </si>
  <si>
    <t>Kinlochleven</t>
  </si>
  <si>
    <t>NN297560</t>
  </si>
  <si>
    <t>Rosehall</t>
  </si>
  <si>
    <t>NC522026</t>
  </si>
  <si>
    <t>Killundine Native Woods Nat Regen</t>
  </si>
  <si>
    <t>NM584494</t>
  </si>
  <si>
    <t>NM764574</t>
  </si>
  <si>
    <t>Scardroy Burn</t>
  </si>
  <si>
    <t>NH198526</t>
  </si>
  <si>
    <t>Glen Laudale Native Woodland</t>
  </si>
  <si>
    <t>Ardgour</t>
  </si>
  <si>
    <t>NH730588</t>
  </si>
  <si>
    <t>Glensanda</t>
  </si>
  <si>
    <t>NM804459</t>
  </si>
  <si>
    <t>NH723359</t>
  </si>
  <si>
    <t>ND108523</t>
  </si>
  <si>
    <t>Meikle Gluich</t>
  </si>
  <si>
    <t>NH675833</t>
  </si>
  <si>
    <t>Gorie</t>
  </si>
  <si>
    <t>Shetland Islands Council</t>
  </si>
  <si>
    <t>Bressay</t>
  </si>
  <si>
    <t>HU514398</t>
  </si>
  <si>
    <t>Acheilidh Wood</t>
  </si>
  <si>
    <t>Rogart</t>
  </si>
  <si>
    <t>NC641036</t>
  </si>
  <si>
    <t>Achnashellach</t>
  </si>
  <si>
    <t>NH014489</t>
  </si>
  <si>
    <t>Culbin LMP</t>
  </si>
  <si>
    <t>Moray</t>
  </si>
  <si>
    <t>Findhorn</t>
  </si>
  <si>
    <t>NJ025642</t>
  </si>
  <si>
    <t>Pittenderich WC 2023 24</t>
  </si>
  <si>
    <t>Aberdeenshire</t>
  </si>
  <si>
    <t>Tarland</t>
  </si>
  <si>
    <t>NJ490083</t>
  </si>
  <si>
    <t>Darnaway Forest (Moray Woodlands)</t>
  </si>
  <si>
    <t xml:space="preserve">Moray </t>
  </si>
  <si>
    <t>Logie</t>
  </si>
  <si>
    <t>NJ007535</t>
  </si>
  <si>
    <t>Cross of Fare</t>
  </si>
  <si>
    <t>Torphins</t>
  </si>
  <si>
    <t>NJ650047</t>
  </si>
  <si>
    <t>Allt an Dubh Loch Native Woodland Expansion</t>
  </si>
  <si>
    <t>Ballater</t>
  </si>
  <si>
    <t>NO263821</t>
  </si>
  <si>
    <t>Deskry Woodland Creation</t>
  </si>
  <si>
    <t xml:space="preserve">Aberdeenshire </t>
  </si>
  <si>
    <t>Strathdon</t>
  </si>
  <si>
    <t>NJ397127</t>
  </si>
  <si>
    <t>Rothes Forest Plan Amendment 5</t>
  </si>
  <si>
    <t>Rothes</t>
  </si>
  <si>
    <t>NJ214513</t>
  </si>
  <si>
    <t>Clashindarroch LMP</t>
  </si>
  <si>
    <t>Huntly</t>
  </si>
  <si>
    <t>NJ472341</t>
  </si>
  <si>
    <t>Rothes Hunthill West New Woodland 2019</t>
  </si>
  <si>
    <t>Moray Council</t>
  </si>
  <si>
    <t>NJ244474</t>
  </si>
  <si>
    <t>Main of Auchriachan Farm Woodlands</t>
  </si>
  <si>
    <t>Morayshire</t>
  </si>
  <si>
    <t>Tomintoul</t>
  </si>
  <si>
    <t>NJ222154</t>
  </si>
  <si>
    <t>Tassethill</t>
  </si>
  <si>
    <t>Ellon</t>
  </si>
  <si>
    <t>NK008333</t>
  </si>
  <si>
    <t>Corrennie Hill Woodland Creation</t>
  </si>
  <si>
    <t>Alford</t>
  </si>
  <si>
    <t>NJ633101</t>
  </si>
  <si>
    <t>Duffushillock NWC</t>
  </si>
  <si>
    <t>Buckie</t>
  </si>
  <si>
    <t>NJ479609</t>
  </si>
  <si>
    <t>Tillypronie Estate</t>
  </si>
  <si>
    <t>Towie</t>
  </si>
  <si>
    <t>NJ460116</t>
  </si>
  <si>
    <t>Moss of Rothes Woodland</t>
  </si>
  <si>
    <t>NJ241511</t>
  </si>
  <si>
    <t>Maud LMP 19</t>
  </si>
  <si>
    <t>Maud</t>
  </si>
  <si>
    <t>NJ460632</t>
  </si>
  <si>
    <t>Auchenleith WC</t>
  </si>
  <si>
    <t>Lumsden</t>
  </si>
  <si>
    <t>NJ461233</t>
  </si>
  <si>
    <t xml:space="preserve">Delnabo </t>
  </si>
  <si>
    <t>NJ124177</t>
  </si>
  <si>
    <t>Brawliemuir</t>
  </si>
  <si>
    <t>Glenbervie</t>
  </si>
  <si>
    <t>NO747848</t>
  </si>
  <si>
    <t>Headiton Woodland Creation</t>
  </si>
  <si>
    <t>Insch</t>
  </si>
  <si>
    <t>NJ600302</t>
  </si>
  <si>
    <t>Backhill Moulinearn Woodland Creation</t>
  </si>
  <si>
    <t>Lumphanan</t>
  </si>
  <si>
    <t>NJ630055</t>
  </si>
  <si>
    <t>Shenval and Mid Bellandy Woodland Creation</t>
  </si>
  <si>
    <t>Glenlivet</t>
  </si>
  <si>
    <t>NJ215296</t>
  </si>
  <si>
    <t>Wester Braehead</t>
  </si>
  <si>
    <t>Logie Coldstone</t>
  </si>
  <si>
    <t>NJ453038</t>
  </si>
  <si>
    <t>Mearns Bawdfalls amend 22</t>
  </si>
  <si>
    <t>Auchenblae</t>
  </si>
  <si>
    <t>NO683832</t>
  </si>
  <si>
    <t>Haddo Estate Woodland Creation</t>
  </si>
  <si>
    <t>NJ907332</t>
  </si>
  <si>
    <t>Riparian Woodlands Creation Muick North bank</t>
  </si>
  <si>
    <t>NO324887</t>
  </si>
  <si>
    <t>Riparian Woodlands Creation Muick South bank</t>
  </si>
  <si>
    <t xml:space="preserve">Balmoral - Glenmuick  </t>
  </si>
  <si>
    <t>Glensaugh Woodland Creation</t>
  </si>
  <si>
    <t>Fettercairn</t>
  </si>
  <si>
    <t>NO670774</t>
  </si>
  <si>
    <t>Fettercairn Woodland Creation</t>
  </si>
  <si>
    <t>NO654778</t>
  </si>
  <si>
    <t>Corsindae Estate Woodland Creation</t>
  </si>
  <si>
    <t>Kemnay</t>
  </si>
  <si>
    <t>NJ685098</t>
  </si>
  <si>
    <t>Hillhead of Gask Woodland Creation</t>
  </si>
  <si>
    <t>Boddam</t>
  </si>
  <si>
    <t>NK088410</t>
  </si>
  <si>
    <t>Fasque Upland Woodland Creation</t>
  </si>
  <si>
    <t>NO619768</t>
  </si>
  <si>
    <t>Mains of Morinsh Woodland Creation</t>
  </si>
  <si>
    <t>NJ234285</t>
  </si>
  <si>
    <t>Cairnton Blackhall Woodland Expansion</t>
  </si>
  <si>
    <t>Banchory</t>
  </si>
  <si>
    <t>NO667960</t>
  </si>
  <si>
    <t>Corrachree Farm</t>
  </si>
  <si>
    <t>NJ456045</t>
  </si>
  <si>
    <t>Northfields</t>
  </si>
  <si>
    <t>NJ644059</t>
  </si>
  <si>
    <t>Corryhabbie FGS</t>
  </si>
  <si>
    <t>Aberlour</t>
  </si>
  <si>
    <t>NJ280315</t>
  </si>
  <si>
    <t>Kildrummy Farms</t>
  </si>
  <si>
    <t>NJ307140</t>
  </si>
  <si>
    <t>Upper Craigwell WC</t>
  </si>
  <si>
    <t>Netherley</t>
  </si>
  <si>
    <t>NO836942</t>
  </si>
  <si>
    <t>Cushnie - Tombreck Forest Road</t>
  </si>
  <si>
    <t>Cushnie</t>
  </si>
  <si>
    <t>NJ505142</t>
  </si>
  <si>
    <t>Craigenhigh WC</t>
  </si>
  <si>
    <t>NJ620081</t>
  </si>
  <si>
    <t>Glen Gelder</t>
  </si>
  <si>
    <t>Crathie</t>
  </si>
  <si>
    <t>NO250909</t>
  </si>
  <si>
    <t>Foudland Hill WC</t>
  </si>
  <si>
    <t>NJ595316</t>
  </si>
  <si>
    <t>Riparian Woodland Creation Glen Gelder</t>
  </si>
  <si>
    <t>Braemar</t>
  </si>
  <si>
    <t>NN954871</t>
  </si>
  <si>
    <t>Glen Geldie Riparian Woodland Creation</t>
  </si>
  <si>
    <t>Waterside NWC</t>
  </si>
  <si>
    <t>NK007279</t>
  </si>
  <si>
    <t>Bruach hill Road</t>
  </si>
  <si>
    <t>NJ242504</t>
  </si>
  <si>
    <t>Claybokie Woodland Creation</t>
  </si>
  <si>
    <t>NO099990</t>
  </si>
  <si>
    <t>Allanaquoich - Mar Lodge</t>
  </si>
  <si>
    <t>NO099900</t>
  </si>
  <si>
    <t>Redhill Woodland Creation</t>
  </si>
  <si>
    <t>NJ563467</t>
  </si>
  <si>
    <t>Aswanley Bellyhack Woodland Creation</t>
  </si>
  <si>
    <t>Dufftown</t>
  </si>
  <si>
    <t>NJ 389408</t>
  </si>
  <si>
    <t xml:space="preserve">Reprospective Easter Beltie </t>
  </si>
  <si>
    <t>NJ642005</t>
  </si>
  <si>
    <t>Glenlatterach &amp; Moss of Birnie</t>
  </si>
  <si>
    <t>NJ201533</t>
  </si>
  <si>
    <t>Hunt Hill</t>
  </si>
  <si>
    <t>NJ237468</t>
  </si>
  <si>
    <t>Pikey Hill Road</t>
  </si>
  <si>
    <t>NJ224519</t>
  </si>
  <si>
    <t>Bogenchapel WC</t>
  </si>
  <si>
    <t>NJ611041</t>
  </si>
  <si>
    <t>Craigmartin Woodland</t>
  </si>
  <si>
    <t>Glenbarry</t>
  </si>
  <si>
    <t>NJ548549</t>
  </si>
  <si>
    <t>Broadbog</t>
  </si>
  <si>
    <t>NJ508093</t>
  </si>
  <si>
    <t>Lesmoir LMP50</t>
  </si>
  <si>
    <t>Rhynie</t>
  </si>
  <si>
    <t>NJ47028</t>
  </si>
  <si>
    <t>Paterland WC</t>
  </si>
  <si>
    <t>Tornaveen</t>
  </si>
  <si>
    <t>NJ624056</t>
  </si>
  <si>
    <t>Corshalloch</t>
  </si>
  <si>
    <t>NJ418419</t>
  </si>
  <si>
    <t>Balchimmy Woodland Creation</t>
  </si>
  <si>
    <t>NJ505113</t>
  </si>
  <si>
    <t>Laithers Estate</t>
  </si>
  <si>
    <t>Turriff</t>
  </si>
  <si>
    <t>NJ671483</t>
  </si>
  <si>
    <t>The Macallan Estate</t>
  </si>
  <si>
    <t>NJ277439</t>
  </si>
  <si>
    <t>Tipperty WC</t>
  </si>
  <si>
    <t>NO729814</t>
  </si>
  <si>
    <t>Dallas LMP</t>
  </si>
  <si>
    <t>Dallas</t>
  </si>
  <si>
    <t>NJ118546</t>
  </si>
  <si>
    <t>Cross of Fare Pinewood</t>
  </si>
  <si>
    <t>NJ666035</t>
  </si>
  <si>
    <t>Glenmuick - Ballater Ballater &amp; Fileachaidh Riparian WC</t>
  </si>
  <si>
    <t>NO373957</t>
  </si>
  <si>
    <t>Mar Lodge Nat Regen</t>
  </si>
  <si>
    <t>NO080920</t>
  </si>
  <si>
    <t>Lower Broomhill Woodland Creation</t>
  </si>
  <si>
    <t>Aberdeesnhire</t>
  </si>
  <si>
    <t>NJ606073</t>
  </si>
  <si>
    <t>Gartly moor</t>
  </si>
  <si>
    <t>Gartly</t>
  </si>
  <si>
    <t>NJ578327</t>
  </si>
  <si>
    <t>Grumack LTFP</t>
  </si>
  <si>
    <t>NJ430365</t>
  </si>
  <si>
    <t xml:space="preserve">Candacraig Estate Forest Plan Renewal </t>
  </si>
  <si>
    <t>NJ294083</t>
  </si>
  <si>
    <t>Craig Leek Natural Regeneration</t>
  </si>
  <si>
    <t>NO188910</t>
  </si>
  <si>
    <t>Findrack Wood Infrastructure 2023</t>
  </si>
  <si>
    <t>NJ591036</t>
  </si>
  <si>
    <t>Balnagowan Fields</t>
  </si>
  <si>
    <t>Aboyne</t>
  </si>
  <si>
    <t>NJ512002</t>
  </si>
  <si>
    <t>Coreen Hills</t>
  </si>
  <si>
    <t>NJ560240</t>
  </si>
  <si>
    <t>Glen Burn Woodland Creation</t>
  </si>
  <si>
    <t>NJ549339</t>
  </si>
  <si>
    <t>Mains of Collithie</t>
  </si>
  <si>
    <t>NJ505345</t>
  </si>
  <si>
    <t>Craigenhigh Forest Road</t>
  </si>
  <si>
    <t>NJ619082</t>
  </si>
  <si>
    <t>Glen of Rothes New Woodland Creation</t>
  </si>
  <si>
    <t>NJ254429</t>
  </si>
  <si>
    <t>NJ489082</t>
  </si>
  <si>
    <t>Bardonhill 2024</t>
  </si>
  <si>
    <t>NJ209532</t>
  </si>
  <si>
    <t xml:space="preserve">Abergeldie Estate </t>
  </si>
  <si>
    <t>NO326962</t>
  </si>
  <si>
    <t xml:space="preserve">New Noth Woodland Creation </t>
  </si>
  <si>
    <t>NJ525308</t>
  </si>
  <si>
    <t>Lyne of Carron Woodland Creation</t>
  </si>
  <si>
    <t>Elgin</t>
  </si>
  <si>
    <t>NJ230380</t>
  </si>
  <si>
    <t>Aswanley Native Woods Deer Fence</t>
  </si>
  <si>
    <t>NJ506371</t>
  </si>
  <si>
    <t>Greenburn Croft</t>
  </si>
  <si>
    <t>NJ607061</t>
  </si>
  <si>
    <t>Little Brown Hill</t>
  </si>
  <si>
    <t>NJ782447</t>
  </si>
  <si>
    <t>NJ551422</t>
  </si>
  <si>
    <t>Feindallacher - Balmoral</t>
  </si>
  <si>
    <t>NO204874</t>
  </si>
  <si>
    <t>Feith an Laoigh - Balmoral</t>
  </si>
  <si>
    <t>NO237903</t>
  </si>
  <si>
    <t>Red Craig Woodland Creation</t>
  </si>
  <si>
    <t>NJ510377</t>
  </si>
  <si>
    <t>East Ayrshire Council</t>
  </si>
  <si>
    <t>South Lanarkshire</t>
  </si>
  <si>
    <t>Douglas</t>
  </si>
  <si>
    <t>NS856319</t>
  </si>
  <si>
    <t>West Dunbartonshire Council</t>
  </si>
  <si>
    <t>Alexandria</t>
  </si>
  <si>
    <t>NS378801</t>
  </si>
  <si>
    <t>Inverclyde</t>
  </si>
  <si>
    <t>Bridge of Weir</t>
  </si>
  <si>
    <t>East Dunbartonshire</t>
  </si>
  <si>
    <t>Lennoxtown</t>
  </si>
  <si>
    <t>NS644824</t>
  </si>
  <si>
    <t>Renfrewshire Council</t>
  </si>
  <si>
    <t>Quariers Village</t>
  </si>
  <si>
    <t>NS359661</t>
  </si>
  <si>
    <t>Stirling Council</t>
  </si>
  <si>
    <t>Balfrom</t>
  </si>
  <si>
    <t>NS554914</t>
  </si>
  <si>
    <t>South Lanarkshie</t>
  </si>
  <si>
    <t>Strathaven</t>
  </si>
  <si>
    <t>NS673385</t>
  </si>
  <si>
    <t>City of Edinburgh</t>
  </si>
  <si>
    <t>Banaly</t>
  </si>
  <si>
    <t>NT212678</t>
  </si>
  <si>
    <t>North Ayrshire</t>
  </si>
  <si>
    <t>Brodick</t>
  </si>
  <si>
    <t>NS980390</t>
  </si>
  <si>
    <t>Forth</t>
  </si>
  <si>
    <t>NS938531</t>
  </si>
  <si>
    <t>NS346642</t>
  </si>
  <si>
    <t>Biggar</t>
  </si>
  <si>
    <t>NT021399</t>
  </si>
  <si>
    <t>West Kilbridge</t>
  </si>
  <si>
    <t>West Kilbride</t>
  </si>
  <si>
    <t>NS231490</t>
  </si>
  <si>
    <t>Louden View</t>
  </si>
  <si>
    <t>Drumclog</t>
  </si>
  <si>
    <t>NS62333</t>
  </si>
  <si>
    <t>Perth &amp; Kinross Council</t>
  </si>
  <si>
    <t>Comrie</t>
  </si>
  <si>
    <t>NN752201</t>
  </si>
  <si>
    <t>East Lothian Council</t>
  </si>
  <si>
    <t>Haddington</t>
  </si>
  <si>
    <t>NT435701</t>
  </si>
  <si>
    <t>Humbie</t>
  </si>
  <si>
    <t>NT462617</t>
  </si>
  <si>
    <t>NT507781</t>
  </si>
  <si>
    <t>Minto</t>
  </si>
  <si>
    <t>Fife</t>
  </si>
  <si>
    <t>Cardenden</t>
  </si>
  <si>
    <t>NT425691</t>
  </si>
  <si>
    <t>Gainerhill Woodland Creation Update</t>
  </si>
  <si>
    <t>NS678395</t>
  </si>
  <si>
    <t>South Lanarkshire Council</t>
  </si>
  <si>
    <t>Abington</t>
  </si>
  <si>
    <t>NT032244</t>
  </si>
  <si>
    <t>Baitlaws Phase 2</t>
  </si>
  <si>
    <t>Lamington</t>
  </si>
  <si>
    <t>NS990295</t>
  </si>
  <si>
    <t>Baitlaws Phase 1</t>
  </si>
  <si>
    <t>Falkirk</t>
  </si>
  <si>
    <t>Garocharn</t>
  </si>
  <si>
    <t>NS875836</t>
  </si>
  <si>
    <t>NS915316</t>
  </si>
  <si>
    <t>NS928314</t>
  </si>
  <si>
    <t>Dumbarton</t>
  </si>
  <si>
    <t>NS470814</t>
  </si>
  <si>
    <t>Constablewood Estate Woodland Creation</t>
  </si>
  <si>
    <t>Largs</t>
  </si>
  <si>
    <t>NT215643</t>
  </si>
  <si>
    <t>East Badallan Woodland Creation</t>
  </si>
  <si>
    <t>West Lothian</t>
  </si>
  <si>
    <t>Fauldhouse</t>
  </si>
  <si>
    <t>NS926595</t>
  </si>
  <si>
    <t>Fife Council</t>
  </si>
  <si>
    <t>Kelty</t>
  </si>
  <si>
    <t>NS079952</t>
  </si>
  <si>
    <t>Dykehead Wood</t>
  </si>
  <si>
    <t>Chapelton</t>
  </si>
  <si>
    <t>NS657475</t>
  </si>
  <si>
    <t>East Dunbartonshire Council</t>
  </si>
  <si>
    <t>NS601770</t>
  </si>
  <si>
    <t>Beith</t>
  </si>
  <si>
    <t>NS360554</t>
  </si>
  <si>
    <t>West Lothian Council</t>
  </si>
  <si>
    <t>Shotts</t>
  </si>
  <si>
    <t>NS916552</t>
  </si>
  <si>
    <t>Jojos Skye</t>
  </si>
  <si>
    <t>East Lothian</t>
  </si>
  <si>
    <t>Pathead</t>
  </si>
  <si>
    <t>NT437653</t>
  </si>
  <si>
    <t>Glasgow</t>
  </si>
  <si>
    <t>Carmunnock</t>
  </si>
  <si>
    <t>NS589575</t>
  </si>
  <si>
    <t>North Berwick</t>
  </si>
  <si>
    <t>NT495850</t>
  </si>
  <si>
    <t>Blairskaith Muir Forestry</t>
  </si>
  <si>
    <t>NS952766</t>
  </si>
  <si>
    <t>NS593766</t>
  </si>
  <si>
    <t>Midlothian Council</t>
  </si>
  <si>
    <t>Gorebridge</t>
  </si>
  <si>
    <t>NS309542</t>
  </si>
  <si>
    <t>North Ayrshire Council</t>
  </si>
  <si>
    <t>NS233490</t>
  </si>
  <si>
    <t>Midlothian</t>
  </si>
  <si>
    <t>NT027475</t>
  </si>
  <si>
    <t>Carnwath</t>
  </si>
  <si>
    <t>Renfreshire Council</t>
  </si>
  <si>
    <t>NS363644</t>
  </si>
  <si>
    <t>Penty Farm Woodland Creation</t>
  </si>
  <si>
    <t>North Lanarkshire Counci</t>
  </si>
  <si>
    <t>Airdrie</t>
  </si>
  <si>
    <t>NS831593</t>
  </si>
  <si>
    <t>Penicuik</t>
  </si>
  <si>
    <t>NT171588</t>
  </si>
  <si>
    <t>Crianlarich</t>
  </si>
  <si>
    <t>NN421252</t>
  </si>
  <si>
    <t>NT200580</t>
  </si>
  <si>
    <t>NS670328</t>
  </si>
  <si>
    <t>Blairmuckhole Plantation</t>
  </si>
  <si>
    <t>North Lanarkshire Council</t>
  </si>
  <si>
    <t>Harthill</t>
  </si>
  <si>
    <t>NS890654</t>
  </si>
  <si>
    <t>NS350495</t>
  </si>
  <si>
    <t>Argyll &amp; Bute Council</t>
  </si>
  <si>
    <t>Dunoon</t>
  </si>
  <si>
    <t>NS140920</t>
  </si>
  <si>
    <t>Edinburgh</t>
  </si>
  <si>
    <t>Balerno</t>
  </si>
  <si>
    <t>NT134632</t>
  </si>
  <si>
    <t>Lamlash</t>
  </si>
  <si>
    <t>NR974289</t>
  </si>
  <si>
    <t>Low Keirs Woodland Creation</t>
  </si>
  <si>
    <t>Patna</t>
  </si>
  <si>
    <t>NS425090</t>
  </si>
  <si>
    <t>Lily Wood Project</t>
  </si>
  <si>
    <t>NS742834</t>
  </si>
  <si>
    <t>Balglass Native Woodland Creation</t>
  </si>
  <si>
    <t>East Dunbarton Council</t>
  </si>
  <si>
    <t>NS615768</t>
  </si>
  <si>
    <t>NT173589</t>
  </si>
  <si>
    <t>Whitesykes Woodland Creation</t>
  </si>
  <si>
    <t>Addiewell</t>
  </si>
  <si>
    <t>NS986599</t>
  </si>
  <si>
    <t>Balloch</t>
  </si>
  <si>
    <t>NS356811</t>
  </si>
  <si>
    <t>West Calder</t>
  </si>
  <si>
    <t>NS067593</t>
  </si>
  <si>
    <t>Denny</t>
  </si>
  <si>
    <t>NS682857</t>
  </si>
  <si>
    <t>Kilsyth</t>
  </si>
  <si>
    <t>NS707755</t>
  </si>
  <si>
    <t>Garelochhead</t>
  </si>
  <si>
    <t>NS274920</t>
  </si>
  <si>
    <t>East Renfrewshire Council</t>
  </si>
  <si>
    <t>Neilston</t>
  </si>
  <si>
    <t>NC488569</t>
  </si>
  <si>
    <t>NR963279</t>
  </si>
  <si>
    <t>Brisbane Mains Woodland Creation</t>
  </si>
  <si>
    <t>NS210630</t>
  </si>
  <si>
    <t>NT000290</t>
  </si>
  <si>
    <t>Mid Glen Woodland Creation</t>
  </si>
  <si>
    <t>Kilmacolm</t>
  </si>
  <si>
    <t>NS378707</t>
  </si>
  <si>
    <t>Mauchline</t>
  </si>
  <si>
    <t>NS572273</t>
  </si>
  <si>
    <t>Cumnock</t>
  </si>
  <si>
    <t>NS626215</t>
  </si>
  <si>
    <t>Auldmurroch Woodland Creation</t>
  </si>
  <si>
    <t>NS520780</t>
  </si>
  <si>
    <t>Stewarton</t>
  </si>
  <si>
    <t>NS450455</t>
  </si>
  <si>
    <t>Falkirk Council</t>
  </si>
  <si>
    <t>Avonbridge</t>
  </si>
  <si>
    <t>NS876695</t>
  </si>
  <si>
    <t>Sinclairston</t>
  </si>
  <si>
    <t>NS459155</t>
  </si>
  <si>
    <t>NS013387</t>
  </si>
  <si>
    <t>New Cumnock</t>
  </si>
  <si>
    <t>NS559111</t>
  </si>
  <si>
    <t>Elvanfoot</t>
  </si>
  <si>
    <t>NT011154</t>
  </si>
  <si>
    <t>NT022476</t>
  </si>
  <si>
    <t>Woolmet Bing</t>
  </si>
  <si>
    <t>Danderhall</t>
  </si>
  <si>
    <t>NT311698</t>
  </si>
  <si>
    <t>Pathhead</t>
  </si>
  <si>
    <t>NT424598</t>
  </si>
  <si>
    <t>Cummnock</t>
  </si>
  <si>
    <t>NS551171</t>
  </si>
  <si>
    <t>Morton Hall</t>
  </si>
  <si>
    <t>West lothian Council</t>
  </si>
  <si>
    <t>Livingstone</t>
  </si>
  <si>
    <t>NT076624</t>
  </si>
  <si>
    <t>Croy</t>
  </si>
  <si>
    <t>NS710758</t>
  </si>
  <si>
    <t>City of Edinburgh Council</t>
  </si>
  <si>
    <t>Queensferry</t>
  </si>
  <si>
    <t>NT140762</t>
  </si>
  <si>
    <t>Loanfoot</t>
  </si>
  <si>
    <t>NT837775</t>
  </si>
  <si>
    <t>Refrewshire Council</t>
  </si>
  <si>
    <t>Lochwinoch</t>
  </si>
  <si>
    <t>NS350605</t>
  </si>
  <si>
    <t>Renaissance Archerfield</t>
  </si>
  <si>
    <t>Giullane</t>
  </si>
  <si>
    <t>NT493849</t>
  </si>
  <si>
    <t>Gullane</t>
  </si>
  <si>
    <t>NS366656</t>
  </si>
  <si>
    <t>Saline</t>
  </si>
  <si>
    <t>NT009940</t>
  </si>
  <si>
    <t>NS837775</t>
  </si>
  <si>
    <t>NS952374</t>
  </si>
  <si>
    <t>NS345525</t>
  </si>
  <si>
    <t>Eaglesham</t>
  </si>
  <si>
    <t>NS570477</t>
  </si>
  <si>
    <t>Rigside</t>
  </si>
  <si>
    <t>NS889935</t>
  </si>
  <si>
    <t>Glenloig</t>
  </si>
  <si>
    <t>NR950350</t>
  </si>
  <si>
    <t>Ayr</t>
  </si>
  <si>
    <t>NS425163</t>
  </si>
  <si>
    <t>NS359658</t>
  </si>
  <si>
    <t>Lochwinnoch</t>
  </si>
  <si>
    <t>NS346626</t>
  </si>
  <si>
    <t>NS900235</t>
  </si>
  <si>
    <t>Limerigg</t>
  </si>
  <si>
    <t>NS863714</t>
  </si>
  <si>
    <t>South lanarkshire Council</t>
  </si>
  <si>
    <t>NS653368</t>
  </si>
  <si>
    <t>Dalmusternock Woodland Creation</t>
  </si>
  <si>
    <t>Kilmarnock</t>
  </si>
  <si>
    <t>NS454416</t>
  </si>
  <si>
    <t>Nether Bracco North</t>
  </si>
  <si>
    <t>Caldercruix</t>
  </si>
  <si>
    <t>NS839665</t>
  </si>
  <si>
    <t>Gifford</t>
  </si>
  <si>
    <t>NT558656</t>
  </si>
  <si>
    <t>Darvel</t>
  </si>
  <si>
    <t>NS554454</t>
  </si>
  <si>
    <t>Cumbernauld</t>
  </si>
  <si>
    <t>NS802746</t>
  </si>
  <si>
    <t>Armadale</t>
  </si>
  <si>
    <t>NS920661</t>
  </si>
  <si>
    <t>NS528090</t>
  </si>
  <si>
    <t xml:space="preserve"> </t>
  </si>
  <si>
    <t>Dalrymple</t>
  </si>
  <si>
    <t>NS354160</t>
  </si>
  <si>
    <t>NS648406</t>
  </si>
  <si>
    <t>West Dumbartonshire Council</t>
  </si>
  <si>
    <t>Milingarvie</t>
  </si>
  <si>
    <t>NS496745</t>
  </si>
  <si>
    <t xml:space="preserve">Coulter </t>
  </si>
  <si>
    <t>NT042325</t>
  </si>
  <si>
    <t>Glespin</t>
  </si>
  <si>
    <t>NS820261</t>
  </si>
  <si>
    <t>Linlithgow</t>
  </si>
  <si>
    <t>NS976751</t>
  </si>
  <si>
    <t>South Ayrshire Council</t>
  </si>
  <si>
    <t>Leadburn</t>
  </si>
  <si>
    <t>NT226553</t>
  </si>
  <si>
    <t>NS666383</t>
  </si>
  <si>
    <t>NS860203</t>
  </si>
  <si>
    <t>Harburn Woodland Creation</t>
  </si>
  <si>
    <t>Livingston</t>
  </si>
  <si>
    <t>NT043598</t>
  </si>
  <si>
    <t>Alloa</t>
  </si>
  <si>
    <t>NS943904</t>
  </si>
  <si>
    <t>Carnwath Village</t>
  </si>
  <si>
    <t>NS972480</t>
  </si>
  <si>
    <t xml:space="preserve"> Laigh Overmuir</t>
  </si>
  <si>
    <t>East Ayrshire</t>
  </si>
  <si>
    <t>NS578432</t>
  </si>
  <si>
    <t>NS586411</t>
  </si>
  <si>
    <t>Coalburn</t>
  </si>
  <si>
    <t>NS795335</t>
  </si>
  <si>
    <t>High Alderstocks</t>
  </si>
  <si>
    <t>Caldermill</t>
  </si>
  <si>
    <t>NS611446</t>
  </si>
  <si>
    <t>Winton</t>
  </si>
  <si>
    <t>Pencaitland</t>
  </si>
  <si>
    <t>NT438696</t>
  </si>
  <si>
    <t>NT549669</t>
  </si>
  <si>
    <t>Muirkirk</t>
  </si>
  <si>
    <t>NA735295</t>
  </si>
  <si>
    <t>Leadloch Deforestation</t>
  </si>
  <si>
    <t>North Lanarkshire</t>
  </si>
  <si>
    <t>NS908600</t>
  </si>
  <si>
    <t>NS913597</t>
  </si>
  <si>
    <t>NS410130</t>
  </si>
  <si>
    <t>Maybole</t>
  </si>
  <si>
    <t>NS407106</t>
  </si>
  <si>
    <t>Dunfermline</t>
  </si>
  <si>
    <t>NT047956</t>
  </si>
  <si>
    <t>Kirkcaldy</t>
  </si>
  <si>
    <t>NT239892</t>
  </si>
  <si>
    <t>Lugar</t>
  </si>
  <si>
    <t>NS623236</t>
  </si>
  <si>
    <t>NS673831</t>
  </si>
  <si>
    <t>NS279139</t>
  </si>
  <si>
    <t>NS417804</t>
  </si>
  <si>
    <t>Hollybush</t>
  </si>
  <si>
    <t>NS428155</t>
  </si>
  <si>
    <t>Sheildbank Farm</t>
  </si>
  <si>
    <t>NT007938</t>
  </si>
  <si>
    <t>Johnstone</t>
  </si>
  <si>
    <t>NS357538</t>
  </si>
  <si>
    <t>NS436102</t>
  </si>
  <si>
    <t>NT618698</t>
  </si>
  <si>
    <t>NS230582</t>
  </si>
  <si>
    <t>Glengavel</t>
  </si>
  <si>
    <t>NS666332</t>
  </si>
  <si>
    <t>Grassyards Phase 2</t>
  </si>
  <si>
    <t>NS222652</t>
  </si>
  <si>
    <t>NS685395</t>
  </si>
  <si>
    <t>NT136618</t>
  </si>
  <si>
    <t>Dunbar</t>
  </si>
  <si>
    <t>NT631715</t>
  </si>
  <si>
    <t>Bandominie</t>
  </si>
  <si>
    <t>NO205046</t>
  </si>
  <si>
    <t>NS803768</t>
  </si>
  <si>
    <t>Whitburn</t>
  </si>
  <si>
    <t>NS931627</t>
  </si>
  <si>
    <t>NS912218</t>
  </si>
  <si>
    <t>Hyndshawland 2</t>
  </si>
  <si>
    <t>NT054434</t>
  </si>
  <si>
    <t>NS378558</t>
  </si>
  <si>
    <t>NS675262</t>
  </si>
  <si>
    <t>NS410077</t>
  </si>
  <si>
    <t>NS371821</t>
  </si>
  <si>
    <t>Newmains</t>
  </si>
  <si>
    <t>NS816573</t>
  </si>
  <si>
    <t>NS839732</t>
  </si>
  <si>
    <t>NS948311</t>
  </si>
  <si>
    <t>NT044421</t>
  </si>
  <si>
    <t>Allanton</t>
  </si>
  <si>
    <t>NS861551</t>
  </si>
  <si>
    <t>NS377669</t>
  </si>
  <si>
    <t>NA877584</t>
  </si>
  <si>
    <t>Dove Hill</t>
  </si>
  <si>
    <t>Auchenskeith</t>
  </si>
  <si>
    <t>NS311468</t>
  </si>
  <si>
    <t>Cessnock Wood</t>
  </si>
  <si>
    <t>NS525291</t>
  </si>
  <si>
    <t>Kilmory</t>
  </si>
  <si>
    <t>NR990227</t>
  </si>
  <si>
    <t>Glentaggart</t>
  </si>
  <si>
    <t>Lesmahagow</t>
  </si>
  <si>
    <t>NS805270</t>
  </si>
  <si>
    <t>Ceann Reamhar</t>
  </si>
  <si>
    <t>Pirnmill</t>
  </si>
  <si>
    <t>NR946350</t>
  </si>
  <si>
    <t>Cumberhead Road Works</t>
  </si>
  <si>
    <t>NS767330</t>
  </si>
  <si>
    <t>Gilkerscleugh West Forest</t>
  </si>
  <si>
    <t>NS884232</t>
  </si>
  <si>
    <t>Hartwood Forests</t>
  </si>
  <si>
    <t>NS846594</t>
  </si>
  <si>
    <t>Swinstie</t>
  </si>
  <si>
    <t>Cleland</t>
  </si>
  <si>
    <t>NS806578</t>
  </si>
  <si>
    <t>Drumgrange Farm</t>
  </si>
  <si>
    <t>NS969256</t>
  </si>
  <si>
    <t>Crawfordjohn</t>
  </si>
  <si>
    <t>NS830230</t>
  </si>
  <si>
    <t>Little Clyde</t>
  </si>
  <si>
    <t>Dumfries &amp; Galloway Council</t>
  </si>
  <si>
    <t>NS986159</t>
  </si>
  <si>
    <t>Rullion Green</t>
  </si>
  <si>
    <t>NT222632</t>
  </si>
  <si>
    <t>NS840240</t>
  </si>
  <si>
    <t>Cockburnhill Farm</t>
  </si>
  <si>
    <t>NT146637</t>
  </si>
  <si>
    <t>North Sannox</t>
  </si>
  <si>
    <t>NS009444</t>
  </si>
  <si>
    <t>Blairadam</t>
  </si>
  <si>
    <t>Acha-Bheinn</t>
  </si>
  <si>
    <t>Argyll and Bute</t>
  </si>
  <si>
    <t>Bridgend</t>
  </si>
  <si>
    <t>NR855978</t>
  </si>
  <si>
    <t>Consent  required</t>
  </si>
  <si>
    <t>Ashens NWC</t>
  </si>
  <si>
    <t>Argyll &amp; Bute</t>
  </si>
  <si>
    <t>NR858709</t>
  </si>
  <si>
    <t>Drummond Estate - Ardtrostan Forest Road</t>
  </si>
  <si>
    <t>Perth and Kinross</t>
  </si>
  <si>
    <t>St. Fillans</t>
  </si>
  <si>
    <t>NN677236</t>
  </si>
  <si>
    <t>Kilchoan Melfort NWC 2018</t>
  </si>
  <si>
    <t>Melfort</t>
  </si>
  <si>
    <t>NM816140</t>
  </si>
  <si>
    <t>Bandirran WC</t>
  </si>
  <si>
    <t>Perth</t>
  </si>
  <si>
    <t>NO201313</t>
  </si>
  <si>
    <t>Upper Tombrake WC</t>
  </si>
  <si>
    <t>Stirling</t>
  </si>
  <si>
    <t>NS556909</t>
  </si>
  <si>
    <t>Edradynte</t>
  </si>
  <si>
    <t>Aberfeldy</t>
  </si>
  <si>
    <t>NN864527</t>
  </si>
  <si>
    <t>Corrie - Forest road</t>
  </si>
  <si>
    <t>Glendaruel</t>
  </si>
  <si>
    <t>NS050816</t>
  </si>
  <si>
    <t>Dall Woodland Creation</t>
  </si>
  <si>
    <t>Blair Atholl</t>
  </si>
  <si>
    <t>NN741685</t>
  </si>
  <si>
    <t>Lower Warroch</t>
  </si>
  <si>
    <t>Milnathort</t>
  </si>
  <si>
    <t>NO060044</t>
  </si>
  <si>
    <t>Rosehall West Plantation</t>
  </si>
  <si>
    <t>Doune</t>
  </si>
  <si>
    <t>NN707051</t>
  </si>
  <si>
    <t>Inverinan FEDP - Kilmun Track</t>
  </si>
  <si>
    <t>Dalavich</t>
  </si>
  <si>
    <t>NM975148</t>
  </si>
  <si>
    <t>High Park New Woodland Creation</t>
  </si>
  <si>
    <t>Campbeltown</t>
  </si>
  <si>
    <t>NR698241</t>
  </si>
  <si>
    <t>Cameron Farm</t>
  </si>
  <si>
    <t>Lochbuie</t>
  </si>
  <si>
    <t>NM598250</t>
  </si>
  <si>
    <t>Glenkilrie Woodland 2019</t>
  </si>
  <si>
    <t>Blairgowrie</t>
  </si>
  <si>
    <t>NO143640</t>
  </si>
  <si>
    <t>Otter Estate Forest Road</t>
  </si>
  <si>
    <t>Kilfinan</t>
  </si>
  <si>
    <t>NR927769</t>
  </si>
  <si>
    <t>Greenburn LMP</t>
  </si>
  <si>
    <t>Gartmore</t>
  </si>
  <si>
    <t>NS504937</t>
  </si>
  <si>
    <t>Achray LMP - SOR 383</t>
  </si>
  <si>
    <t>Aberfoyle</t>
  </si>
  <si>
    <t>NN534024</t>
  </si>
  <si>
    <t>Inverinan FEDP</t>
  </si>
  <si>
    <t>Easter Gartfarran</t>
  </si>
  <si>
    <t>Balfron</t>
  </si>
  <si>
    <t>NS532955</t>
  </si>
  <si>
    <t>Ardgartan LMP - SOR 375</t>
  </si>
  <si>
    <t>Arrochar</t>
  </si>
  <si>
    <t>NN241016</t>
  </si>
  <si>
    <t>Standingfaulds</t>
  </si>
  <si>
    <t>Perth &amp; Kinross</t>
  </si>
  <si>
    <t>Crieff</t>
  </si>
  <si>
    <t>NN870130</t>
  </si>
  <si>
    <t>Wood of Doune</t>
  </si>
  <si>
    <t>NN719015</t>
  </si>
  <si>
    <t>Glen Finart LMP - SOR 387</t>
  </si>
  <si>
    <t>Ardentinny</t>
  </si>
  <si>
    <t>NS175847</t>
  </si>
  <si>
    <t>Glen Finart LMP - SOR 388</t>
  </si>
  <si>
    <t>NS179866</t>
  </si>
  <si>
    <t>Gribloch Farm Woodland Creation</t>
  </si>
  <si>
    <t>NS627916</t>
  </si>
  <si>
    <t>Lochgoilhead LMP - SOR 381</t>
  </si>
  <si>
    <t>Lochgoilhead</t>
  </si>
  <si>
    <t>NS192992</t>
  </si>
  <si>
    <t>Corrie LMP - SOR 385</t>
  </si>
  <si>
    <t>Drymen</t>
  </si>
  <si>
    <t>NS463968</t>
  </si>
  <si>
    <t>Tillyrie Road</t>
  </si>
  <si>
    <t>Upper Tillyrie</t>
  </si>
  <si>
    <t>NO102078</t>
  </si>
  <si>
    <t>Glen Massan 2019 ATV Track</t>
  </si>
  <si>
    <t>NS088870</t>
  </si>
  <si>
    <t>Muirlaggan Forest</t>
  </si>
  <si>
    <t>Balquhidder</t>
  </si>
  <si>
    <t>NN497719</t>
  </si>
  <si>
    <t>Allt Glas NWC</t>
  </si>
  <si>
    <t>NN705198</t>
  </si>
  <si>
    <t>Braes of Doune</t>
  </si>
  <si>
    <t>NN712047</t>
  </si>
  <si>
    <t>Inverinan FEDP - Forest Road</t>
  </si>
  <si>
    <t>NM996153</t>
  </si>
  <si>
    <t>Balinoe Forest</t>
  </si>
  <si>
    <t>Oban</t>
  </si>
  <si>
    <t>NM892234</t>
  </si>
  <si>
    <t>23FGS70935</t>
  </si>
  <si>
    <t>Archiavaig</t>
  </si>
  <si>
    <t>Bunessan</t>
  </si>
  <si>
    <t>NM382191</t>
  </si>
  <si>
    <t>Glen Croe Rest and Be Thankful LMP - SOR Minus Ranger Tracks</t>
  </si>
  <si>
    <t>NN271058</t>
  </si>
  <si>
    <t>Glenkerran</t>
  </si>
  <si>
    <t>NR709125</t>
  </si>
  <si>
    <t>Nether Glinns Woodland Creation</t>
  </si>
  <si>
    <t>Killearn</t>
  </si>
  <si>
    <t>NS615885</t>
  </si>
  <si>
    <t>Drumdruils Farm Woodland Creation</t>
  </si>
  <si>
    <t>Bridge of Allan</t>
  </si>
  <si>
    <t>NS788990</t>
  </si>
  <si>
    <t>Arndean</t>
  </si>
  <si>
    <t>NS998991</t>
  </si>
  <si>
    <t>Lick Estate</t>
  </si>
  <si>
    <t>Tummel Bridge</t>
  </si>
  <si>
    <t>NN840581</t>
  </si>
  <si>
    <t>Spittal Hill New Woodland 2</t>
  </si>
  <si>
    <t>Spittal of Glenshee</t>
  </si>
  <si>
    <t>NO111686</t>
  </si>
  <si>
    <t>Ballochneck Woodland Creation</t>
  </si>
  <si>
    <t>NS557935</t>
  </si>
  <si>
    <t>Standingfaulds NWC</t>
  </si>
  <si>
    <t>Muthill</t>
  </si>
  <si>
    <t>NN873132</t>
  </si>
  <si>
    <t>Corrie New Forest Road</t>
  </si>
  <si>
    <t>NS056785</t>
  </si>
  <si>
    <t>Glenny Hill</t>
  </si>
  <si>
    <t>Port of Menteith</t>
  </si>
  <si>
    <t>NN561033</t>
  </si>
  <si>
    <t>Inverchaolain Quad Track</t>
  </si>
  <si>
    <t>NS088772</t>
  </si>
  <si>
    <t>Lambhill LMP New Road</t>
  </si>
  <si>
    <t>Blairingone</t>
  </si>
  <si>
    <t>NS996961</t>
  </si>
  <si>
    <t>Rannoch Estate - Cruach Wood</t>
  </si>
  <si>
    <t>NN421582</t>
  </si>
  <si>
    <t>Glenure</t>
  </si>
  <si>
    <t>Appin</t>
  </si>
  <si>
    <t>NN012465</t>
  </si>
  <si>
    <t>Torosay Hill Estate</t>
  </si>
  <si>
    <t>Isle of Mull</t>
  </si>
  <si>
    <t>NM689319</t>
  </si>
  <si>
    <t>Barracks Road July 2019</t>
  </si>
  <si>
    <t>Rannoch</t>
  </si>
  <si>
    <t>NN462566</t>
  </si>
  <si>
    <t>Achahoish Roadline</t>
  </si>
  <si>
    <t>Achahoish</t>
  </si>
  <si>
    <t>NR791775</t>
  </si>
  <si>
    <t>Corrie LMP - SOR 389</t>
  </si>
  <si>
    <t>NS483953</t>
  </si>
  <si>
    <t>Glenbranter LMP - SOR 393</t>
  </si>
  <si>
    <t>Glenbranter</t>
  </si>
  <si>
    <t>NS115930</t>
  </si>
  <si>
    <t>Auchyle Farm W.C</t>
  </si>
  <si>
    <t>NN591024</t>
  </si>
  <si>
    <t>Auchlyne (Ledcharrie)</t>
  </si>
  <si>
    <t>Killin</t>
  </si>
  <si>
    <t>NS505281</t>
  </si>
  <si>
    <t>Frandy WC</t>
  </si>
  <si>
    <t>Dollar</t>
  </si>
  <si>
    <t>NN929029</t>
  </si>
  <si>
    <t>Glen Massan</t>
  </si>
  <si>
    <t>NS081854</t>
  </si>
  <si>
    <t>Troustan</t>
  </si>
  <si>
    <t>NS064775</t>
  </si>
  <si>
    <t>Cruach Benmore - SOR 369</t>
  </si>
  <si>
    <t>NS150847</t>
  </si>
  <si>
    <t>Cruach Benmore - SOR 382</t>
  </si>
  <si>
    <t>NS191818</t>
  </si>
  <si>
    <t>Cruach Tairbeirt - SOR 398</t>
  </si>
  <si>
    <t>NN306044</t>
  </si>
  <si>
    <t>East Loch Ard LMP - SOR 386</t>
  </si>
  <si>
    <t>NN429011</t>
  </si>
  <si>
    <t>Glen Croe Rest and Be Thankful LMP - SOR 390</t>
  </si>
  <si>
    <t>NN248042</t>
  </si>
  <si>
    <t>Loch Chon LMP - SOR 394</t>
  </si>
  <si>
    <t>NN420068</t>
  </si>
  <si>
    <t>Concraig Oak Wood</t>
  </si>
  <si>
    <t>NN854192</t>
  </si>
  <si>
    <t>Forter Access Track</t>
  </si>
  <si>
    <t>Alyth</t>
  </si>
  <si>
    <t>NO159651</t>
  </si>
  <si>
    <t>Forter WC</t>
  </si>
  <si>
    <t>Letham Woodland Creation</t>
  </si>
  <si>
    <t>Glenfarg</t>
  </si>
  <si>
    <t>NO147116</t>
  </si>
  <si>
    <t>Crainlarich - SOR 392</t>
  </si>
  <si>
    <t>Crainlarich</t>
  </si>
  <si>
    <t>NN391236</t>
  </si>
  <si>
    <t>Crainlarich - SOR 397</t>
  </si>
  <si>
    <t>NN458258</t>
  </si>
  <si>
    <t>Cruach Tairbeirt - SOR 400</t>
  </si>
  <si>
    <t>NN310048</t>
  </si>
  <si>
    <t>Auchleeks WC</t>
  </si>
  <si>
    <t>NN736649</t>
  </si>
  <si>
    <t>Millhouse</t>
  </si>
  <si>
    <t>Colintraive</t>
  </si>
  <si>
    <t>NR959709</t>
  </si>
  <si>
    <t>Easter Lumbennie Woodland Creation</t>
  </si>
  <si>
    <t>Cupar</t>
  </si>
  <si>
    <t>NO229162</t>
  </si>
  <si>
    <t>Hattonburn Woodland Creation</t>
  </si>
  <si>
    <t>Kinross</t>
  </si>
  <si>
    <t>NO072018</t>
  </si>
  <si>
    <t>Muirpark Plantation</t>
  </si>
  <si>
    <t>NS752867</t>
  </si>
  <si>
    <t xml:space="preserve">Beinn Ghuilean </t>
  </si>
  <si>
    <t>NR714187</t>
  </si>
  <si>
    <t>Forneth Estate Seefar</t>
  </si>
  <si>
    <t>NO108475</t>
  </si>
  <si>
    <t>Seefar Hil Woodland Creation</t>
  </si>
  <si>
    <t xml:space="preserve">Otter Estate  </t>
  </si>
  <si>
    <t>Coire Ealt - Invernoaden</t>
  </si>
  <si>
    <t>Strachur</t>
  </si>
  <si>
    <t>NS148963</t>
  </si>
  <si>
    <t>Ishag Burn, Inverlocharig</t>
  </si>
  <si>
    <t>NN428175</t>
  </si>
  <si>
    <t>Cruach Benmore - SOR 404</t>
  </si>
  <si>
    <t>Strone</t>
  </si>
  <si>
    <t>NS174817</t>
  </si>
  <si>
    <t>Glen Massan SOR Road</t>
  </si>
  <si>
    <t>NS100871</t>
  </si>
  <si>
    <t>Central Mull FEDP - Crannich Road Extension</t>
  </si>
  <si>
    <t>Salen</t>
  </si>
  <si>
    <t>NM525436</t>
  </si>
  <si>
    <t>Loch Eck LMP</t>
  </si>
  <si>
    <t>NS146925</t>
  </si>
  <si>
    <t>Drumtennant</t>
  </si>
  <si>
    <t>Dunkeld</t>
  </si>
  <si>
    <t>NO058421</t>
  </si>
  <si>
    <t>Silverside Woodland Creation</t>
  </si>
  <si>
    <t>Glen Shira Forest Road</t>
  </si>
  <si>
    <t>Inveraray</t>
  </si>
  <si>
    <t>NN179166</t>
  </si>
  <si>
    <t>Craigdonald Quarry</t>
  </si>
  <si>
    <t>NN985457</t>
  </si>
  <si>
    <t>Glen Finart LMP - SOR 401</t>
  </si>
  <si>
    <t>NS184848</t>
  </si>
  <si>
    <t>Ballyoukan Forest Road Upgrade</t>
  </si>
  <si>
    <t>Pitlochry</t>
  </si>
  <si>
    <t>NN973567</t>
  </si>
  <si>
    <t>Glenlyon Estate Roading</t>
  </si>
  <si>
    <t>Fortingall</t>
  </si>
  <si>
    <t>NN741476</t>
  </si>
  <si>
    <t>Central Mull FEDP - Crannich Peatland Restroation</t>
  </si>
  <si>
    <t>NM574428</t>
  </si>
  <si>
    <t>North Mull FEDP - Ardmore</t>
  </si>
  <si>
    <t>Tobermory</t>
  </si>
  <si>
    <t>NM467557</t>
  </si>
  <si>
    <t>West Dron</t>
  </si>
  <si>
    <t>Bridge of Earn</t>
  </si>
  <si>
    <t>NO124145</t>
  </si>
  <si>
    <t>Gleann Mor</t>
  </si>
  <si>
    <t>Cairndow</t>
  </si>
  <si>
    <t>NN226068</t>
  </si>
  <si>
    <t>Comrie Community Woodland CDT1</t>
  </si>
  <si>
    <t>NN766193</t>
  </si>
  <si>
    <t>Lochgoilhead LMP - SOR 405</t>
  </si>
  <si>
    <t>NN177004</t>
  </si>
  <si>
    <t>Lochgolhead LMP - SOR 405</t>
  </si>
  <si>
    <t>Over Innens</t>
  </si>
  <si>
    <t>Tighnabruaich</t>
  </si>
  <si>
    <t>NR984741</t>
  </si>
  <si>
    <t>Tormisdale Farm</t>
  </si>
  <si>
    <t>Lochgilphead</t>
  </si>
  <si>
    <t>NR197586</t>
  </si>
  <si>
    <t>Barachander Farm</t>
  </si>
  <si>
    <t>Kilchrenan</t>
  </si>
  <si>
    <t>NN021251</t>
  </si>
  <si>
    <t>Highfields Muir</t>
  </si>
  <si>
    <t>Helensburgh</t>
  </si>
  <si>
    <t>NS326854</t>
  </si>
  <si>
    <t>Kinpauch WC &amp; Restructuring</t>
  </si>
  <si>
    <t>Dunblane</t>
  </si>
  <si>
    <t>NN901083</t>
  </si>
  <si>
    <t>Cardona Farm Woodland Creation</t>
  </si>
  <si>
    <t>NN670008</t>
  </si>
  <si>
    <t>Dunderave Lower Road</t>
  </si>
  <si>
    <t>Inverary</t>
  </si>
  <si>
    <t>NN162156</t>
  </si>
  <si>
    <t>Inverliever FEDP - New York bypass</t>
  </si>
  <si>
    <t>NM957106</t>
  </si>
  <si>
    <t>Lochgoilhead LMP - SOR 413</t>
  </si>
  <si>
    <t>NN193051</t>
  </si>
  <si>
    <t xml:space="preserve">Carlin Forest Road </t>
  </si>
  <si>
    <t>Kippen</t>
  </si>
  <si>
    <t>NS595908</t>
  </si>
  <si>
    <t>South Quinlochmuir</t>
  </si>
  <si>
    <t>Milngavie</t>
  </si>
  <si>
    <t>NS516811</t>
  </si>
  <si>
    <t>Corriegrennan LMP - SOR 416</t>
  </si>
  <si>
    <t>NN422006</t>
  </si>
  <si>
    <t>East Loch Ard LMP - SOR 411</t>
  </si>
  <si>
    <t>Kinlochard</t>
  </si>
  <si>
    <t>NN438017</t>
  </si>
  <si>
    <t>East Lochard LMP - SOR 411</t>
  </si>
  <si>
    <t>Loch Chon LMP - SOR 407</t>
  </si>
  <si>
    <t>NN404063</t>
  </si>
  <si>
    <t>Achray LMP - SOR 325</t>
  </si>
  <si>
    <t>NN529047</t>
  </si>
  <si>
    <t>Loch Chon LMP - SOR 414</t>
  </si>
  <si>
    <t>NN404068</t>
  </si>
  <si>
    <t>Otter Hill WC</t>
  </si>
  <si>
    <t>NR947785</t>
  </si>
  <si>
    <t>Roeglen Wood NWC</t>
  </si>
  <si>
    <t>NO064140</t>
  </si>
  <si>
    <t>Cadger Burn Woodland Creation</t>
  </si>
  <si>
    <t>Clackmannanshire</t>
  </si>
  <si>
    <t>NS978950</t>
  </si>
  <si>
    <t>Crainlarich LMP</t>
  </si>
  <si>
    <t>Fordoun Estate Cpt 3</t>
  </si>
  <si>
    <t>Auchterarder</t>
  </si>
  <si>
    <t>NN954143</t>
  </si>
  <si>
    <t>Luing Woodland Creation</t>
  </si>
  <si>
    <t>Cullipool</t>
  </si>
  <si>
    <t>NM750199</t>
  </si>
  <si>
    <t>Balnaguard, Kinnaird</t>
  </si>
  <si>
    <t>NN941495</t>
  </si>
  <si>
    <t>Glenbranter LMP - SOR 406</t>
  </si>
  <si>
    <t>Struchur</t>
  </si>
  <si>
    <t>NS112931</t>
  </si>
  <si>
    <t>Glenbranter SOR 406</t>
  </si>
  <si>
    <t>Struan Point</t>
  </si>
  <si>
    <t>Calvine</t>
  </si>
  <si>
    <t>NN796651</t>
  </si>
  <si>
    <t>Rest and Be Thankful new planting</t>
  </si>
  <si>
    <t>NN240070</t>
  </si>
  <si>
    <t>Aucharroch Phase Two WC</t>
  </si>
  <si>
    <t>Angus</t>
  </si>
  <si>
    <t>Kirriemuir</t>
  </si>
  <si>
    <t>NO327570</t>
  </si>
  <si>
    <t>Cuthbert Farms Woodland Creation</t>
  </si>
  <si>
    <t>NS550866</t>
  </si>
  <si>
    <t>Ardtrostan Forest Road</t>
  </si>
  <si>
    <t>NN690166</t>
  </si>
  <si>
    <t>Ardachuple</t>
  </si>
  <si>
    <t>NS025803</t>
  </si>
  <si>
    <t>Loch Riddon</t>
  </si>
  <si>
    <t>NS024796</t>
  </si>
  <si>
    <t>Creag Bhuidhe</t>
  </si>
  <si>
    <t>NN673625</t>
  </si>
  <si>
    <t>Foswell Woodland Creation</t>
  </si>
  <si>
    <t>NN957097</t>
  </si>
  <si>
    <t>Innerhadden Native Woodland</t>
  </si>
  <si>
    <t>NN655548</t>
  </si>
  <si>
    <t>Kinrive Woodland Expansion</t>
  </si>
  <si>
    <t>NO381650</t>
  </si>
  <si>
    <t>Leckie Estate Woodland Creation</t>
  </si>
  <si>
    <t>NS678932</t>
  </si>
  <si>
    <t>Central Mull FEDP - Aintuim Forwarder Track</t>
  </si>
  <si>
    <t>NM467474</t>
  </si>
  <si>
    <t>Central Mull FEDP - Lettermore Roadline</t>
  </si>
  <si>
    <t>NM546462</t>
  </si>
  <si>
    <t>Knapdale FEDP - KN2F Bardaroch ATV Track</t>
  </si>
  <si>
    <t>Carirnbaan</t>
  </si>
  <si>
    <t>NR812914</t>
  </si>
  <si>
    <t>Dall Croft Woodland Creation 2020</t>
  </si>
  <si>
    <t>NN758691</t>
  </si>
  <si>
    <t>Knapdale FEDP - KN220F ATV Track</t>
  </si>
  <si>
    <t>NR804896</t>
  </si>
  <si>
    <t>Balintore</t>
  </si>
  <si>
    <t>NO275610</t>
  </si>
  <si>
    <t>Creagenterve NWC</t>
  </si>
  <si>
    <t>Kilmartin</t>
  </si>
  <si>
    <t>NM846022</t>
  </si>
  <si>
    <t>High Peniver</t>
  </si>
  <si>
    <t>NR745249</t>
  </si>
  <si>
    <t>Homeston Farm</t>
  </si>
  <si>
    <t>NR667164</t>
  </si>
  <si>
    <t>Domnaheiche</t>
  </si>
  <si>
    <t>NN788574</t>
  </si>
  <si>
    <t>Coire Aodainn Invernoaden</t>
  </si>
  <si>
    <t>NS133985</t>
  </si>
  <si>
    <t>Auchengavin</t>
  </si>
  <si>
    <t>Luss</t>
  </si>
  <si>
    <t>NS343927</t>
  </si>
  <si>
    <t>Corrie Nursery Wood</t>
  </si>
  <si>
    <t>NS491944</t>
  </si>
  <si>
    <t>Allt Beithe</t>
  </si>
  <si>
    <t>NS016862</t>
  </si>
  <si>
    <t>Meikle Rahane</t>
  </si>
  <si>
    <t>Clynder</t>
  </si>
  <si>
    <t>NS230866</t>
  </si>
  <si>
    <t>Cruach Benmore - SOR 429</t>
  </si>
  <si>
    <t>NS146863</t>
  </si>
  <si>
    <t>Loch Eck LMP - SOR 424</t>
  </si>
  <si>
    <t>NS135908</t>
  </si>
  <si>
    <t>Lochgoilhead LMP - SOR 423</t>
  </si>
  <si>
    <t>NN223021</t>
  </si>
  <si>
    <t>Dunderave Lower Road 2</t>
  </si>
  <si>
    <t>Middle Coul Forest Road</t>
  </si>
  <si>
    <t>NO275574</t>
  </si>
  <si>
    <t>Arden Woodland Creation</t>
  </si>
  <si>
    <t>NS366831</t>
  </si>
  <si>
    <t>Trochry Hill &amp; Balhomish</t>
  </si>
  <si>
    <t>NN994386</t>
  </si>
  <si>
    <t>Lochgoilhead LMP - SOR 428</t>
  </si>
  <si>
    <t>NN180017</t>
  </si>
  <si>
    <t xml:space="preserve">Cologin </t>
  </si>
  <si>
    <t>NM852262</t>
  </si>
  <si>
    <t>Invertrossachs Link Road</t>
  </si>
  <si>
    <t>Callander</t>
  </si>
  <si>
    <t>NN564048</t>
  </si>
  <si>
    <t>Achray LMP - SOR 431</t>
  </si>
  <si>
    <t>NN513045</t>
  </si>
  <si>
    <t>Castle Lachlan</t>
  </si>
  <si>
    <t>NS018969</t>
  </si>
  <si>
    <t>Kildavie</t>
  </si>
  <si>
    <t>Southend</t>
  </si>
  <si>
    <t>NR727111</t>
  </si>
  <si>
    <t>Balfunning</t>
  </si>
  <si>
    <t>NS506904</t>
  </si>
  <si>
    <t>Kippendavie Road Extension</t>
  </si>
  <si>
    <t>NN803024</t>
  </si>
  <si>
    <t>24FGS77486</t>
  </si>
  <si>
    <t>Croft 4 Fanmore Croft Woodlands Project 2023</t>
  </si>
  <si>
    <t>Ulva Ferry</t>
  </si>
  <si>
    <t>NM421449</t>
  </si>
  <si>
    <t>Comrie Croft 2021 WC</t>
  </si>
  <si>
    <t>NN803232</t>
  </si>
  <si>
    <t>Achnaba Forest - Spur Roads</t>
  </si>
  <si>
    <t>NR891884</t>
  </si>
  <si>
    <t>Glen Finart LMP - SOR 433</t>
  </si>
  <si>
    <t>NS175886</t>
  </si>
  <si>
    <t>Glen Finart LMP - SOR 434</t>
  </si>
  <si>
    <t>NS164912</t>
  </si>
  <si>
    <t>Murrayshall Sheilbrae Plantation</t>
  </si>
  <si>
    <t>NS736903</t>
  </si>
  <si>
    <t>Doune Estate LTFP</t>
  </si>
  <si>
    <t>NN735018</t>
  </si>
  <si>
    <t>Kilmichael LMP - Roads</t>
  </si>
  <si>
    <t>NR904923</t>
  </si>
  <si>
    <t>Taynuilt LMP</t>
  </si>
  <si>
    <t>Taynuilt</t>
  </si>
  <si>
    <t>NM922292</t>
  </si>
  <si>
    <t>West Loch Awe LMP</t>
  </si>
  <si>
    <t>NM969132</t>
  </si>
  <si>
    <t>NM914137</t>
  </si>
  <si>
    <t>Achray Land Management Plan</t>
  </si>
  <si>
    <t>NN498058</t>
  </si>
  <si>
    <t>Inverliever FEDP -Habitat Restoration 05765</t>
  </si>
  <si>
    <t>NM890078</t>
  </si>
  <si>
    <t>Acharn Harvesting Operations</t>
  </si>
  <si>
    <t>NN555306</t>
  </si>
  <si>
    <t>Dunderave Strone Point Road</t>
  </si>
  <si>
    <t>Loch Eck LMP - SOR 440</t>
  </si>
  <si>
    <t>NS138876</t>
  </si>
  <si>
    <t>Westfield LMP</t>
  </si>
  <si>
    <t>NO235497</t>
  </si>
  <si>
    <t>Craig Tillelet Restocking</t>
  </si>
  <si>
    <t>NO263698</t>
  </si>
  <si>
    <t>Cruach Benmore - SOR 439</t>
  </si>
  <si>
    <t>Sandbank</t>
  </si>
  <si>
    <t>NS153842</t>
  </si>
  <si>
    <t>Rynachulaig</t>
  </si>
  <si>
    <t>NN616369</t>
  </si>
  <si>
    <t>Harperleas Woodland Creation</t>
  </si>
  <si>
    <t>NO204052</t>
  </si>
  <si>
    <t>Loch Glow NWC</t>
  </si>
  <si>
    <t>NT091964</t>
  </si>
  <si>
    <t>Achray LMP - SOR 451</t>
  </si>
  <si>
    <t>NN512024</t>
  </si>
  <si>
    <t>Corrie LMP - SOR 447</t>
  </si>
  <si>
    <t>NS465979</t>
  </si>
  <si>
    <t>Cruach Benmore - SOR 430</t>
  </si>
  <si>
    <t>NS158837</t>
  </si>
  <si>
    <t>Central Mull FEDP - Crannich Forest Road</t>
  </si>
  <si>
    <t>NM503441</t>
  </si>
  <si>
    <t>Ardgartan LMP - SOR 435</t>
  </si>
  <si>
    <t>NS250997</t>
  </si>
  <si>
    <t>Bolfracks Estate Woodland Creation</t>
  </si>
  <si>
    <t>NN804475</t>
  </si>
  <si>
    <t>Glen Forsa Access Road</t>
  </si>
  <si>
    <t>NM603418</t>
  </si>
  <si>
    <t>Lagganmore Roadline</t>
  </si>
  <si>
    <t>Kilninver</t>
  </si>
  <si>
    <t>NM848189</t>
  </si>
  <si>
    <t>Ardura Roadline</t>
  </si>
  <si>
    <t>Craignure</t>
  </si>
  <si>
    <t>NM670314</t>
  </si>
  <si>
    <t>Loch Eck LMP - SOR 438</t>
  </si>
  <si>
    <t>NS143901</t>
  </si>
  <si>
    <t>Lochgoilhead LMP - SOR 449</t>
  </si>
  <si>
    <t>NN198037</t>
  </si>
  <si>
    <t>Lude Estate WC</t>
  </si>
  <si>
    <t>NN961683</t>
  </si>
  <si>
    <t>South Logiealmond</t>
  </si>
  <si>
    <t>Harrietfield</t>
  </si>
  <si>
    <t>NN968297</t>
  </si>
  <si>
    <t>Knapdale LMP - Peatland</t>
  </si>
  <si>
    <t>NR800890</t>
  </si>
  <si>
    <t>Knapdale LMP - Roads</t>
  </si>
  <si>
    <t>Glenny Hill W.C.</t>
  </si>
  <si>
    <t>NN574018</t>
  </si>
  <si>
    <t>Glen Creran LMP - Roads &amp; ATV's</t>
  </si>
  <si>
    <t>Creran</t>
  </si>
  <si>
    <t>NM050520</t>
  </si>
  <si>
    <t>Barracks Road July 2021</t>
  </si>
  <si>
    <t>Kinloch Rannoch</t>
  </si>
  <si>
    <t>NN484549</t>
  </si>
  <si>
    <t>Appin LMP - ATV Tracks</t>
  </si>
  <si>
    <t>NM940507</t>
  </si>
  <si>
    <t>Letrault &amp; Stuckenduff</t>
  </si>
  <si>
    <t>Rhu</t>
  </si>
  <si>
    <t>NS272861</t>
  </si>
  <si>
    <t>Birkhill Thornton</t>
  </si>
  <si>
    <t>Newburgh</t>
  </si>
  <si>
    <t>NO329230</t>
  </si>
  <si>
    <t>Smithon Hill Woodland Creation</t>
  </si>
  <si>
    <t>Coupar Angus</t>
  </si>
  <si>
    <t>NO271358</t>
  </si>
  <si>
    <t>Ardgartan LMP - SOR 445</t>
  </si>
  <si>
    <t>NN261013</t>
  </si>
  <si>
    <t>Harperstone</t>
  </si>
  <si>
    <t>NN836031</t>
  </si>
  <si>
    <t>Lochgoilhead LMP - SOR 436</t>
  </si>
  <si>
    <t>NN189969</t>
  </si>
  <si>
    <t>Lochgoilhead LMP - SOR 462</t>
  </si>
  <si>
    <t>NN184042</t>
  </si>
  <si>
    <t>Strathyre East LMP - SOR 409</t>
  </si>
  <si>
    <t>Strathyre</t>
  </si>
  <si>
    <t>NN568203</t>
  </si>
  <si>
    <t>Kilmichael Roadline</t>
  </si>
  <si>
    <t>Cairnbaan</t>
  </si>
  <si>
    <t>NR837918</t>
  </si>
  <si>
    <t>Kippen Farm &amp; Knowes Lowground Woodland Creation</t>
  </si>
  <si>
    <t>NO018118</t>
  </si>
  <si>
    <t>Riemore Forest Road</t>
  </si>
  <si>
    <t>NO050486</t>
  </si>
  <si>
    <t>Scotston South New Road &amp; Upgrade</t>
  </si>
  <si>
    <t>NN914415</t>
  </si>
  <si>
    <t>Trochry Hill Access Track</t>
  </si>
  <si>
    <t>Murthly</t>
  </si>
  <si>
    <t>NN968294</t>
  </si>
  <si>
    <t>Cruach Moine</t>
  </si>
  <si>
    <t>NR986860</t>
  </si>
  <si>
    <t>Dall Timber Transfer Area</t>
  </si>
  <si>
    <t>NN601572</t>
  </si>
  <si>
    <t>Nether Durdie Small Block NWC</t>
  </si>
  <si>
    <t>Scone</t>
  </si>
  <si>
    <t>NO176263</t>
  </si>
  <si>
    <t>Brenchoille Forest 2021</t>
  </si>
  <si>
    <t>Furnace</t>
  </si>
  <si>
    <t>NN006016</t>
  </si>
  <si>
    <t>Stellaire Ban Road Extension</t>
  </si>
  <si>
    <t>Torquhil</t>
  </si>
  <si>
    <t>NN070095</t>
  </si>
  <si>
    <t>North Mull FEDP - Lochnameal</t>
  </si>
  <si>
    <t>NM512527</t>
  </si>
  <si>
    <t>Achray LMP - SOR 458</t>
  </si>
  <si>
    <t>NN549008</t>
  </si>
  <si>
    <t>Ardgartan LMP - SOR 453</t>
  </si>
  <si>
    <t>NN253018</t>
  </si>
  <si>
    <t>Corrie LMP - SOR 461</t>
  </si>
  <si>
    <t>NS450977</t>
  </si>
  <si>
    <t>Cruach Benmore - SOR 441</t>
  </si>
  <si>
    <t>NS148849</t>
  </si>
  <si>
    <t>Glen Finart LMP - SOR 465</t>
  </si>
  <si>
    <t>NS180868</t>
  </si>
  <si>
    <t>Loch Eck LMP - SOR 466</t>
  </si>
  <si>
    <t>NS137874</t>
  </si>
  <si>
    <t>Loch Eck LMP - SOR 475</t>
  </si>
  <si>
    <t>NS138887</t>
  </si>
  <si>
    <t>Lochgoilhead LMP - SOR 470</t>
  </si>
  <si>
    <t>NN183036</t>
  </si>
  <si>
    <t>Lochgoilhead LMP - SOR 473</t>
  </si>
  <si>
    <t>Strathyre East LMP - SOR 460</t>
  </si>
  <si>
    <t>NN573167</t>
  </si>
  <si>
    <t>Dochart Layby</t>
  </si>
  <si>
    <t>NN553298</t>
  </si>
  <si>
    <t>Newhill LMP</t>
  </si>
  <si>
    <t>NO122082</t>
  </si>
  <si>
    <t>Cashel Glen Forest</t>
  </si>
  <si>
    <t>NS409948</t>
  </si>
  <si>
    <t>Cruach Benmore - SOR 471</t>
  </si>
  <si>
    <t>NS149849</t>
  </si>
  <si>
    <t>Loch Chon LMP - SOR 474</t>
  </si>
  <si>
    <t>NN417072</t>
  </si>
  <si>
    <t>Trinity Gask Woodland Creation</t>
  </si>
  <si>
    <t>NN970187</t>
  </si>
  <si>
    <t>Achray LMP - SOR 464</t>
  </si>
  <si>
    <t>NN517073</t>
  </si>
  <si>
    <t>Blaircreich Estate</t>
  </si>
  <si>
    <t>NN439178</t>
  </si>
  <si>
    <t>Inverlochlarig Farm</t>
  </si>
  <si>
    <t>NN438183</t>
  </si>
  <si>
    <t>Shuna NWC</t>
  </si>
  <si>
    <t>NM917492</t>
  </si>
  <si>
    <t>Middle Coul Woodland Creation</t>
  </si>
  <si>
    <t>NO260550</t>
  </si>
  <si>
    <t xml:space="preserve">East Lochard  - SOR 490 </t>
  </si>
  <si>
    <t>NN482003</t>
  </si>
  <si>
    <t>Ardgartan LMP - SOR 483</t>
  </si>
  <si>
    <t>NS257008</t>
  </si>
  <si>
    <t>East Loch Ard LMP - SOR 480</t>
  </si>
  <si>
    <t>East Loch Ard LMP - SOR 490</t>
  </si>
  <si>
    <t>Central Mull FEDP - Crannich Cpoupe 66433</t>
  </si>
  <si>
    <t>NM488449</t>
  </si>
  <si>
    <t>Crannich - Peat Restoration</t>
  </si>
  <si>
    <t>North Mull FEDP - Crannich Restock</t>
  </si>
  <si>
    <t>North Mull FEDP - QU101 Roadline</t>
  </si>
  <si>
    <t>Dervaig</t>
  </si>
  <si>
    <t>NM436551</t>
  </si>
  <si>
    <t>North Mull LMP - Quinish (QU101) Roadline Re - Alignment</t>
  </si>
  <si>
    <t>Inverliever - Coupe 10149 Habitat Restoration</t>
  </si>
  <si>
    <t>Eredine</t>
  </si>
  <si>
    <t>NM996107</t>
  </si>
  <si>
    <t>Inverliever FEDP -Habitat Restoration 10149</t>
  </si>
  <si>
    <t>Glen Finart LMP - SOR 484</t>
  </si>
  <si>
    <t>NS201919</t>
  </si>
  <si>
    <t>Melfort Estate</t>
  </si>
  <si>
    <t>NM824141</t>
  </si>
  <si>
    <t>Ayton Hill</t>
  </si>
  <si>
    <t>Abernethy</t>
  </si>
  <si>
    <t>NO186152</t>
  </si>
  <si>
    <t>South Mull LMP - Deforestation</t>
  </si>
  <si>
    <t>NM659408</t>
  </si>
  <si>
    <t>South Mull LMP - Quarries &amp; NWC</t>
  </si>
  <si>
    <t>South Mull LMP - Roads &amp; ATV Tracks</t>
  </si>
  <si>
    <t>Chuillin and Ishag Burn</t>
  </si>
  <si>
    <t>NN410176</t>
  </si>
  <si>
    <t>Inveryne Native Woodland</t>
  </si>
  <si>
    <t>Melldalloch</t>
  </si>
  <si>
    <t>NR923762</t>
  </si>
  <si>
    <t>Dupplin Estate - Candy Craig Knowe</t>
  </si>
  <si>
    <t>NO101215</t>
  </si>
  <si>
    <t>Spittal Hill  Road</t>
  </si>
  <si>
    <t>NO116693</t>
  </si>
  <si>
    <t>Achnabreck &amp; Achnashelloch LTFP Achnabreck Road Works</t>
  </si>
  <si>
    <t>NR862893</t>
  </si>
  <si>
    <t>Cologin Forest Forest Road</t>
  </si>
  <si>
    <t>NM851264</t>
  </si>
  <si>
    <t>Cruach Benmore LMP - SOR 485</t>
  </si>
  <si>
    <t>Cruach Tairbeirt LMP - SOR 477</t>
  </si>
  <si>
    <t>NN311047</t>
  </si>
  <si>
    <t>Glen Croe Rest and Be Thankful LMP - SOR 478</t>
  </si>
  <si>
    <t>NN287045</t>
  </si>
  <si>
    <t>Glen Croe Rest and Be Thankful LMP - SOR 489</t>
  </si>
  <si>
    <t>NN295058</t>
  </si>
  <si>
    <t>Lochgoilhead LMP - SOR 479</t>
  </si>
  <si>
    <t>NS192986</t>
  </si>
  <si>
    <t>Craigdonald Quarry Expansion</t>
  </si>
  <si>
    <t>Lussa LMP -Roads</t>
  </si>
  <si>
    <t>Bellochanty</t>
  </si>
  <si>
    <t>NR696328</t>
  </si>
  <si>
    <t>Ardgartan LMP - SOR 492</t>
  </si>
  <si>
    <t>NS251997</t>
  </si>
  <si>
    <t>Loch Chon LMP - SOR 482</t>
  </si>
  <si>
    <t>NN422062</t>
  </si>
  <si>
    <t>Quinlochmuir Phase 3</t>
  </si>
  <si>
    <t>Strathblane</t>
  </si>
  <si>
    <t>NS514824</t>
  </si>
  <si>
    <t>Coulshill Woodland Creation</t>
  </si>
  <si>
    <t>NN993089</t>
  </si>
  <si>
    <t>Cardross New Forest Road</t>
  </si>
  <si>
    <t>NN609000</t>
  </si>
  <si>
    <t>Baroile NWC</t>
  </si>
  <si>
    <t>NR859963</t>
  </si>
  <si>
    <t>Blarghour Woodland Creation</t>
  </si>
  <si>
    <t>Dalmally</t>
  </si>
  <si>
    <t>NN000140</t>
  </si>
  <si>
    <t>Cologin Forest Forwarder Track and Ramp</t>
  </si>
  <si>
    <t>Cologin</t>
  </si>
  <si>
    <t>NM848266</t>
  </si>
  <si>
    <t>Corranbuie &amp; Skipness LMP - CB1 road line</t>
  </si>
  <si>
    <t>Kilmory Comp Planting 2021</t>
  </si>
  <si>
    <t>NR870854</t>
  </si>
  <si>
    <t>Glen Croe Rest and Be Thankful LMP - SOR 493</t>
  </si>
  <si>
    <t>NN237058</t>
  </si>
  <si>
    <t>Glen Finart LMP - SOR 498</t>
  </si>
  <si>
    <t>NS189898</t>
  </si>
  <si>
    <t>Loch Chon LMP - SOR 486</t>
  </si>
  <si>
    <t>Glen Lochy North - Road Phase 1</t>
  </si>
  <si>
    <t>Tynedrum</t>
  </si>
  <si>
    <t>NN282315</t>
  </si>
  <si>
    <t>Coire Aodainn Invernoaden - ATV Tracks &amp; Road</t>
  </si>
  <si>
    <t>NS122980</t>
  </si>
  <si>
    <t>Lochgoilhead LMP - SOR 491</t>
  </si>
  <si>
    <t>NN184046</t>
  </si>
  <si>
    <t>Mailer Hill</t>
  </si>
  <si>
    <t>Allt Daraich</t>
  </si>
  <si>
    <t>Collintraive</t>
  </si>
  <si>
    <t>NS072733</t>
  </si>
  <si>
    <t>Castlehill &amp; Hillpark WC</t>
  </si>
  <si>
    <t>NO150229</t>
  </si>
  <si>
    <t>Dunderave Cpt 10 Spur Phase 2</t>
  </si>
  <si>
    <t>East Loch Ard LMP - SOR 497</t>
  </si>
  <si>
    <t>NS477993</t>
  </si>
  <si>
    <t>East Loch Ard LMP - SOR 509</t>
  </si>
  <si>
    <t>NN461012</t>
  </si>
  <si>
    <t>Bannachra Muir SOR</t>
  </si>
  <si>
    <t>NS342834</t>
  </si>
  <si>
    <t>Stronafian SPHN</t>
  </si>
  <si>
    <t>NS005841</t>
  </si>
  <si>
    <t>Lochgoilhead LMP - SOR 500</t>
  </si>
  <si>
    <t>NN198026</t>
  </si>
  <si>
    <t>Duntreath NWC</t>
  </si>
  <si>
    <t>Blanefield</t>
  </si>
  <si>
    <t>NS538817</t>
  </si>
  <si>
    <t>Baledmund</t>
  </si>
  <si>
    <t>NN940626</t>
  </si>
  <si>
    <t>Braes WC</t>
  </si>
  <si>
    <t>NN741477</t>
  </si>
  <si>
    <t>Loch Errochty SOR</t>
  </si>
  <si>
    <t>Trinafour</t>
  </si>
  <si>
    <t>NN719649</t>
  </si>
  <si>
    <t>Drumbeg Truffle Fields &amp; Native Woodlands</t>
  </si>
  <si>
    <t>NS484875</t>
  </si>
  <si>
    <t>Glenmore Farm</t>
  </si>
  <si>
    <t>Kilmelford</t>
  </si>
  <si>
    <t>NM840113</t>
  </si>
  <si>
    <t>Auchingarrich Wood</t>
  </si>
  <si>
    <t>NN792188</t>
  </si>
  <si>
    <t>Cruach Tairbeirt LMP - SOR 510</t>
  </si>
  <si>
    <t>NN319056</t>
  </si>
  <si>
    <t>Taynuilt LMP - Coupe 48027</t>
  </si>
  <si>
    <t>NN027316</t>
  </si>
  <si>
    <t>Cambusmore Stroneslaney Wood</t>
  </si>
  <si>
    <t>NN554031</t>
  </si>
  <si>
    <t>Central Mull FEDP - River Bellart Peat Restoration</t>
  </si>
  <si>
    <t>NM462477</t>
  </si>
  <si>
    <t>Cruach Tairbeirt LMP - SOR 516</t>
  </si>
  <si>
    <t>NN320067</t>
  </si>
  <si>
    <t>River Bellart Peat Restoration</t>
  </si>
  <si>
    <t>Kilmichael - Poltalloch 2022 Access Improvements</t>
  </si>
  <si>
    <t>NR811973</t>
  </si>
  <si>
    <t>Malling Forest Access</t>
  </si>
  <si>
    <t>NN553019</t>
  </si>
  <si>
    <t>Ormaig &amp; Salachry LMP - Ormaig Habitat Restoration</t>
  </si>
  <si>
    <t>NM820008</t>
  </si>
  <si>
    <t>Dalbuie LMP - New roads</t>
  </si>
  <si>
    <t>NR702144</t>
  </si>
  <si>
    <t>Lussa LMP - Tangy Habitat</t>
  </si>
  <si>
    <t>Lussa</t>
  </si>
  <si>
    <t>NR684292</t>
  </si>
  <si>
    <t>Butterbridge - SOR 513</t>
  </si>
  <si>
    <t>NN235086</t>
  </si>
  <si>
    <t>Glen Ogle Ardchyle Shelterbelts</t>
  </si>
  <si>
    <t>NN515288</t>
  </si>
  <si>
    <t>Achlian Farm, Dalmally Compensatory Planting</t>
  </si>
  <si>
    <t>NN118244</t>
  </si>
  <si>
    <t>Aintuim Forest Road</t>
  </si>
  <si>
    <t>Aintuim Mull</t>
  </si>
  <si>
    <t>NM462480</t>
  </si>
  <si>
    <t>Central Mull FEDP - Aintuim Forest Road</t>
  </si>
  <si>
    <t>Knapdale LMP - Deer Stack Quarry</t>
  </si>
  <si>
    <t>NR800850</t>
  </si>
  <si>
    <t>Cruach Benmore LMP - SOR 502</t>
  </si>
  <si>
    <t>NS146861</t>
  </si>
  <si>
    <t>Glen Lochy - Road GLS</t>
  </si>
  <si>
    <t>NN262300</t>
  </si>
  <si>
    <t>Cardross forest</t>
  </si>
  <si>
    <t>NS611999</t>
  </si>
  <si>
    <t>East Loch Ard LMP - SOR 519</t>
  </si>
  <si>
    <t>NS520987</t>
  </si>
  <si>
    <t>West Strathyre LMP - SOR 511</t>
  </si>
  <si>
    <t>NN554191</t>
  </si>
  <si>
    <t>Ardmore Open Peat Areas</t>
  </si>
  <si>
    <t>NM477560</t>
  </si>
  <si>
    <t>Craig Farm</t>
  </si>
  <si>
    <t>NN188285</t>
  </si>
  <si>
    <t>Achray LMP - SOR 523</t>
  </si>
  <si>
    <t>NN535010</t>
  </si>
  <si>
    <t>Dumyat Estate</t>
  </si>
  <si>
    <t>Menstrie</t>
  </si>
  <si>
    <t>NS840980</t>
  </si>
  <si>
    <t>Auchingarrich LTFP - Access Improvements</t>
  </si>
  <si>
    <t>NN799199</t>
  </si>
  <si>
    <t>Central Mull FEDP - AN3 Roadline</t>
  </si>
  <si>
    <t>NM463516</t>
  </si>
  <si>
    <t>Ardgartan LMP - SOR 520</t>
  </si>
  <si>
    <t>NS218942</t>
  </si>
  <si>
    <t>Glen Forsa Woodland Creation</t>
  </si>
  <si>
    <t>NM610409</t>
  </si>
  <si>
    <t>Claylands Farm WC</t>
  </si>
  <si>
    <t>NS563865</t>
  </si>
  <si>
    <t>Gartartan Farm</t>
  </si>
  <si>
    <t>NS537973</t>
  </si>
  <si>
    <t>Witsend Farm WC</t>
  </si>
  <si>
    <t>NN563184</t>
  </si>
  <si>
    <t>Cashel Native Forest</t>
  </si>
  <si>
    <t>Balmaha</t>
  </si>
  <si>
    <t>NS427961</t>
  </si>
  <si>
    <t>Crodh Dubh</t>
  </si>
  <si>
    <t>NN541210</t>
  </si>
  <si>
    <t>Glen Masson LTFP - Meall Dubh Forest Track</t>
  </si>
  <si>
    <t>NS085895</t>
  </si>
  <si>
    <t>Meall Dubh Forest Track SOR</t>
  </si>
  <si>
    <t>NO085895</t>
  </si>
  <si>
    <t>East Loch Awe LMP -ATV Tracks Corr Bheinn</t>
  </si>
  <si>
    <t>NM978083</t>
  </si>
  <si>
    <t>North Logiealmond</t>
  </si>
  <si>
    <t>NN950370</t>
  </si>
  <si>
    <t>Soilzarie Woodland Creation</t>
  </si>
  <si>
    <t>Bridge of Cally</t>
  </si>
  <si>
    <t>NN120610</t>
  </si>
  <si>
    <t>Ardgartan LMP - SOR 525</t>
  </si>
  <si>
    <t>Ardgartan</t>
  </si>
  <si>
    <t>NS225957</t>
  </si>
  <si>
    <t>Kirkton Wood - Forest Road</t>
  </si>
  <si>
    <t>NN517000</t>
  </si>
  <si>
    <t>Glen Massan LTFP - Stronlonag Forest Road Extension</t>
  </si>
  <si>
    <t>NS095872</t>
  </si>
  <si>
    <t>East Loch Awe LMP -Durran Hill ATV Tracks</t>
  </si>
  <si>
    <t>NM971074</t>
  </si>
  <si>
    <t>East Loch Ard LMP - SOR 527</t>
  </si>
  <si>
    <t>NN440005</t>
  </si>
  <si>
    <t>East Loch Ard LMP - SOR 531</t>
  </si>
  <si>
    <t>NN488012</t>
  </si>
  <si>
    <t>East Loch Ard LMP - SOR 602</t>
  </si>
  <si>
    <t>NS551996</t>
  </si>
  <si>
    <t>Cruach Tairbeirt LMP - SOR 529</t>
  </si>
  <si>
    <t>NN326054</t>
  </si>
  <si>
    <t>Kirkton LMP - SOR 530</t>
  </si>
  <si>
    <t>NN532226</t>
  </si>
  <si>
    <t>Balmaha - SOR 526</t>
  </si>
  <si>
    <t>NS420910</t>
  </si>
  <si>
    <t>Gartincaber</t>
  </si>
  <si>
    <t>NS445911</t>
  </si>
  <si>
    <t xml:space="preserve">Kilmory Comp Planting Phase 2 </t>
  </si>
  <si>
    <t>NR871871</t>
  </si>
  <si>
    <t>Lochgoilhead LMP - SOR 533</t>
  </si>
  <si>
    <t>NN207021</t>
  </si>
  <si>
    <t>Barracks Road 2023</t>
  </si>
  <si>
    <t>Loch Eck LMP - SOR 532</t>
  </si>
  <si>
    <t>NS137883</t>
  </si>
  <si>
    <t>Corranbuie &amp; Skipness LMP - Abhainn Achachoish</t>
  </si>
  <si>
    <t>NR855657</t>
  </si>
  <si>
    <t>Ewich Forest Road</t>
  </si>
  <si>
    <t>NN377251</t>
  </si>
  <si>
    <t>South Mull LMP - Garmonie 63018</t>
  </si>
  <si>
    <t>NM664413</t>
  </si>
  <si>
    <t>Glenfalloch - Dubh Eas Trial Plots</t>
  </si>
  <si>
    <t>NN285214</t>
  </si>
  <si>
    <t>Dalmunzie Quarry</t>
  </si>
  <si>
    <t>NO098701</t>
  </si>
  <si>
    <t>Hill of Persie</t>
  </si>
  <si>
    <t>NO126555</t>
  </si>
  <si>
    <t>Lochgoilhead LMP - SOR 506</t>
  </si>
  <si>
    <t>NN180042</t>
  </si>
  <si>
    <t>Inverliever - 05044 Habitat Restoration</t>
  </si>
  <si>
    <t>NM954123</t>
  </si>
  <si>
    <t>Carrick Castle - Coire Aodainn Access</t>
  </si>
  <si>
    <t>Coire Aodainn WC - Access Improvements</t>
  </si>
  <si>
    <t>Glenfalloch Estate - Coire Earb</t>
  </si>
  <si>
    <t>NN380224</t>
  </si>
  <si>
    <t>Letter LMP - SOR 534</t>
  </si>
  <si>
    <t>NN593031</t>
  </si>
  <si>
    <t>Loch Eck LMP - SOR 535</t>
  </si>
  <si>
    <t>NS145906</t>
  </si>
  <si>
    <t>Barcaldine LMP -  Restocking Alterations</t>
  </si>
  <si>
    <t>Barcaldine</t>
  </si>
  <si>
    <t>NM950408</t>
  </si>
  <si>
    <t>Glen Fender</t>
  </si>
  <si>
    <t>NN888686</t>
  </si>
  <si>
    <t>Three Bridges LTFP</t>
  </si>
  <si>
    <t>NN072123</t>
  </si>
  <si>
    <t>Corrachaive Farm Woodland Creation</t>
  </si>
  <si>
    <t>Kilmun</t>
  </si>
  <si>
    <t>NS101818</t>
  </si>
  <si>
    <t>Coulaghailtro</t>
  </si>
  <si>
    <t>Tarbet</t>
  </si>
  <si>
    <t>NR713656</t>
  </si>
  <si>
    <t>Glen Lonan - ATV Tracks</t>
  </si>
  <si>
    <t>NM956284</t>
  </si>
  <si>
    <t>Barnhill Woodland Creation</t>
  </si>
  <si>
    <t>NT013967</t>
  </si>
  <si>
    <t>East Loch Ard LMP - SOR 518</t>
  </si>
  <si>
    <t>NN423024</t>
  </si>
  <si>
    <t>West Loch Awe - IL130 Road Line</t>
  </si>
  <si>
    <t>NM937122</t>
  </si>
  <si>
    <t>Ardchattan</t>
  </si>
  <si>
    <t>Connel</t>
  </si>
  <si>
    <t>NM971349</t>
  </si>
  <si>
    <t>Knapdale LMP - Forest Tracks</t>
  </si>
  <si>
    <t>NR784922</t>
  </si>
  <si>
    <t>North Mull FEDP - Crannich Roadline CR22</t>
  </si>
  <si>
    <t>NM497452</t>
  </si>
  <si>
    <t>Clachan</t>
  </si>
  <si>
    <t>NM792193</t>
  </si>
  <si>
    <t>Milton of Drimmie</t>
  </si>
  <si>
    <t>NO167523</t>
  </si>
  <si>
    <t xml:space="preserve">Central Mull FEDP - Lettermore </t>
  </si>
  <si>
    <t>NM537468</t>
  </si>
  <si>
    <t>Glenaros</t>
  </si>
  <si>
    <t>NM550440</t>
  </si>
  <si>
    <t>Bleachfield</t>
  </si>
  <si>
    <t>NR666177</t>
  </si>
  <si>
    <t>Glen Croe Rest and Be Thankful LMP - SOR 560</t>
  </si>
  <si>
    <t>NN282041</t>
  </si>
  <si>
    <t>Achanelid Riverside WC</t>
  </si>
  <si>
    <t>NS020888</t>
  </si>
  <si>
    <t>Craig Farm West</t>
  </si>
  <si>
    <t>NN168287</t>
  </si>
  <si>
    <t>East Loch Ard LMP - SOR 557</t>
  </si>
  <si>
    <t>NS465991</t>
  </si>
  <si>
    <t>Meikle Seggie</t>
  </si>
  <si>
    <t>NO096068</t>
  </si>
  <si>
    <t>Cruach Benmore LMP - SOR 574</t>
  </si>
  <si>
    <t>NS170819</t>
  </si>
  <si>
    <t>Glen Finart LMP - Clunie Burn</t>
  </si>
  <si>
    <t>NS184896</t>
  </si>
  <si>
    <t>A Chruach</t>
  </si>
  <si>
    <t>NN058344</t>
  </si>
  <si>
    <t>Kirkton LMP - SOR 563</t>
  </si>
  <si>
    <t>NN531226</t>
  </si>
  <si>
    <t>Ardgartan LMP - SOR 536</t>
  </si>
  <si>
    <t>NN269027</t>
  </si>
  <si>
    <t>Lussa LMP -Cnoc Buidhe Habitat Restoration</t>
  </si>
  <si>
    <t>NR689310</t>
  </si>
  <si>
    <t>Lussa LMP -Peatland Restoration 39024</t>
  </si>
  <si>
    <t>NR692327</t>
  </si>
  <si>
    <t>Lochgoilhead LMP - SOR 587</t>
  </si>
  <si>
    <t>NS194986</t>
  </si>
  <si>
    <t>Loch Stornoway Hill</t>
  </si>
  <si>
    <t>NN465022</t>
  </si>
  <si>
    <t>Talladh a Beithe - Craiganour Quarry</t>
  </si>
  <si>
    <t>NN572589</t>
  </si>
  <si>
    <t>Callander Crags LMP - SOR 595</t>
  </si>
  <si>
    <t>NN608070</t>
  </si>
  <si>
    <t>Peathaugh Woodland</t>
  </si>
  <si>
    <t>Kirkton of Glenisla</t>
  </si>
  <si>
    <t>NO211588</t>
  </si>
  <si>
    <t>Achray LMP - SOR 569</t>
  </si>
  <si>
    <t>NN525026</t>
  </si>
  <si>
    <t>Lussa LMP - Allt a Ghlaodh</t>
  </si>
  <si>
    <t>NR700348</t>
  </si>
  <si>
    <t>West Strathyre LMP - SOR 594</t>
  </si>
  <si>
    <t>NN555184</t>
  </si>
  <si>
    <t>Corriegrennan LMP - SOR 592</t>
  </si>
  <si>
    <t>NS438991</t>
  </si>
  <si>
    <t>Loch Chon LMP - SOR 568</t>
  </si>
  <si>
    <t>NN404069</t>
  </si>
  <si>
    <t>Achray LMP - SOR 570</t>
  </si>
  <si>
    <t>NN521070</t>
  </si>
  <si>
    <t>Achray LMP - SOR 593</t>
  </si>
  <si>
    <t>NN494050</t>
  </si>
  <si>
    <t>An Creachan THR</t>
  </si>
  <si>
    <t>NM881151</t>
  </si>
  <si>
    <t>West Loch Awe - 05168 EIA</t>
  </si>
  <si>
    <t>Ford</t>
  </si>
  <si>
    <t>NM872074</t>
  </si>
  <si>
    <t>Kippendavie WC 2023</t>
  </si>
  <si>
    <t>NN794019</t>
  </si>
  <si>
    <t>Auchteralyth Woodland Creation</t>
  </si>
  <si>
    <t>NO288513</t>
  </si>
  <si>
    <t>Dunmay</t>
  </si>
  <si>
    <t>NO142673</t>
  </si>
  <si>
    <t>Lochgoilhead LMP - SOR 571</t>
  </si>
  <si>
    <t>NN173014</t>
  </si>
  <si>
    <t>Crainlarich LMP - SOR 573</t>
  </si>
  <si>
    <t>NN452269</t>
  </si>
  <si>
    <t>West Loch Ard LMP - SOR 566-33003</t>
  </si>
  <si>
    <t>NS451976</t>
  </si>
  <si>
    <t>West Loch Ard LMP - SOR 566-33124</t>
  </si>
  <si>
    <t>NS468958</t>
  </si>
  <si>
    <t>Achray LMP - SOR 559</t>
  </si>
  <si>
    <t>Brig O'Turk</t>
  </si>
  <si>
    <t>NN512080</t>
  </si>
  <si>
    <t>Beinn Bhan LMP - SOR 591</t>
  </si>
  <si>
    <t>NN416017</t>
  </si>
  <si>
    <t>Knapdale LMP - Drum an Duin Forest Road</t>
  </si>
  <si>
    <t>Crinan</t>
  </si>
  <si>
    <t>NR779912</t>
  </si>
  <si>
    <t>Beinn Bhan LMP - SOR 597</t>
  </si>
  <si>
    <t>NN416016</t>
  </si>
  <si>
    <t>East Loch Lomond LMP - SOR 598</t>
  </si>
  <si>
    <t>NS386956</t>
  </si>
  <si>
    <t>Balgowan Woodland Creation</t>
  </si>
  <si>
    <t>NN978556</t>
  </si>
  <si>
    <t>Craig na Seithe</t>
  </si>
  <si>
    <t>NN770578</t>
  </si>
  <si>
    <t>Glen Croe Rest and Be Thankful LMP - SOR 580</t>
  </si>
  <si>
    <t>NN271044</t>
  </si>
  <si>
    <t>Muirlaggan Estate Road Widening</t>
  </si>
  <si>
    <t>NN513200</t>
  </si>
  <si>
    <t>Achray LMP - SOR 551</t>
  </si>
  <si>
    <t>NN513023</t>
  </si>
  <si>
    <t>Glen Croe Rest and Be Thankful LMP - SOR 601</t>
  </si>
  <si>
    <t>NN300067</t>
  </si>
  <si>
    <t>Beinn Liath</t>
  </si>
  <si>
    <t>NN809250</t>
  </si>
  <si>
    <t>Kilchoan Lochs</t>
  </si>
  <si>
    <t>NM802142</t>
  </si>
  <si>
    <t>East Loch Awe LMP - Forwarder Track</t>
  </si>
  <si>
    <t>NN029040</t>
  </si>
  <si>
    <t>East Loch Ard LMP - SOR 565</t>
  </si>
  <si>
    <t>NN440006</t>
  </si>
  <si>
    <t>East Loch Lomond LMP - SOR 572</t>
  </si>
  <si>
    <t>NS396948</t>
  </si>
  <si>
    <t>East Loch Awe LMP - Braevallich Telecom Mast</t>
  </si>
  <si>
    <t>Highland</t>
  </si>
  <si>
    <t>NM971044</t>
  </si>
  <si>
    <t>Glen Croe Rest and Be Thankful LMP - SOR 363</t>
  </si>
  <si>
    <t>Glenshellach</t>
  </si>
  <si>
    <t>NM847290</t>
  </si>
  <si>
    <t>Loch Chon LMP - SOR 562</t>
  </si>
  <si>
    <t>NN410075</t>
  </si>
  <si>
    <t>Badden Fields</t>
  </si>
  <si>
    <t>NR849903</t>
  </si>
  <si>
    <t>West Strathyre LMP - SOR 605</t>
  </si>
  <si>
    <t>NN555174</t>
  </si>
  <si>
    <t>Malling Farm</t>
  </si>
  <si>
    <t>NN549002</t>
  </si>
  <si>
    <t>Achray LMP - SOR 606 ATV Tracks</t>
  </si>
  <si>
    <t>NN507041</t>
  </si>
  <si>
    <t>Achray LMP - SOR 607</t>
  </si>
  <si>
    <t>NN529038</t>
  </si>
  <si>
    <t>East Loch Awe LMP- Coupe 14006</t>
  </si>
  <si>
    <t>NM964019</t>
  </si>
  <si>
    <t>Gartmore Forest Road</t>
  </si>
  <si>
    <t>NS523979</t>
  </si>
  <si>
    <t>Glen Orchy &amp; Glen Lochy - Forest Roads</t>
  </si>
  <si>
    <t>NN253318</t>
  </si>
  <si>
    <t>Glen Orchy &amp; Glen Lochy - Peat Restoration</t>
  </si>
  <si>
    <t>Achnaclach LTFP</t>
  </si>
  <si>
    <t>NR696154</t>
  </si>
  <si>
    <t>Cnoc Na H-Eilde</t>
  </si>
  <si>
    <t>NR848979</t>
  </si>
  <si>
    <t>Ardargie WC</t>
  </si>
  <si>
    <t>NO096147</t>
  </si>
  <si>
    <t>Dalnamein</t>
  </si>
  <si>
    <t>NN723749</t>
  </si>
  <si>
    <t>Pitewan</t>
  </si>
  <si>
    <t>NO256581</t>
  </si>
  <si>
    <t>Cruach Tairbeirt LMP - SOR 610</t>
  </si>
  <si>
    <t>NN319054</t>
  </si>
  <si>
    <t>West Strathyre LMP - SOR 567</t>
  </si>
  <si>
    <t>NN605081</t>
  </si>
  <si>
    <t>Silvie Estate</t>
  </si>
  <si>
    <t>NO311598</t>
  </si>
  <si>
    <t>West Loch Awe - An Saig South Peatland Restoration</t>
  </si>
  <si>
    <t>NM894064</t>
  </si>
  <si>
    <t>Cruach Tairbeirt LMP - SOR 373</t>
  </si>
  <si>
    <t>NN304042</t>
  </si>
  <si>
    <t>Loch Katrine FLS</t>
  </si>
  <si>
    <t>Beinglas Campsite</t>
  </si>
  <si>
    <t>Inverarnan</t>
  </si>
  <si>
    <t>NN320186</t>
  </si>
  <si>
    <t>Glen Isla (Forest Roads)</t>
  </si>
  <si>
    <t>NO242612</t>
  </si>
  <si>
    <t>Craig Hill</t>
  </si>
  <si>
    <t>NN177282</t>
  </si>
  <si>
    <t>Sheilwalls WC</t>
  </si>
  <si>
    <t>Carron Bridge</t>
  </si>
  <si>
    <t>NS743847</t>
  </si>
  <si>
    <t>Corranbuie &amp; Skipness LMP - Cnoc an Fhreacadain</t>
  </si>
  <si>
    <t>NR854648</t>
  </si>
  <si>
    <t>Ardfin Estate NWC</t>
  </si>
  <si>
    <t>Craighouse</t>
  </si>
  <si>
    <t>NR496636</t>
  </si>
  <si>
    <t>Strathyre East LMP - SOR 549</t>
  </si>
  <si>
    <t>NN573168</t>
  </si>
  <si>
    <t>West Strathyre LMP - SOR 487</t>
  </si>
  <si>
    <t>NN560137</t>
  </si>
  <si>
    <t>West Strathyre LMP - SOR 561</t>
  </si>
  <si>
    <t>NN578100</t>
  </si>
  <si>
    <t>Stroneslaney Farm WC</t>
  </si>
  <si>
    <t>NN557197</t>
  </si>
  <si>
    <t>Ballimore Calair Tree Planting Project</t>
  </si>
  <si>
    <t>NN515172</t>
  </si>
  <si>
    <t>Drumquassle</t>
  </si>
  <si>
    <t>NS486874</t>
  </si>
  <si>
    <t xml:space="preserve">Monachyle Wood </t>
  </si>
  <si>
    <t>NN472196</t>
  </si>
  <si>
    <t>Donavourd</t>
  </si>
  <si>
    <t>NN969575</t>
  </si>
  <si>
    <t>Kilmichael LMP - Craig Murrail</t>
  </si>
  <si>
    <t>NR881910</t>
  </si>
  <si>
    <t>Argyll Estates LTFP</t>
  </si>
  <si>
    <t>NN075100</t>
  </si>
  <si>
    <t>Strath nan Lub LMP - Land Use Change</t>
  </si>
  <si>
    <t>Clachan of Glendaruel</t>
  </si>
  <si>
    <t>NS048886</t>
  </si>
  <si>
    <t>Glen Lochay AG - Woodland Creation</t>
  </si>
  <si>
    <t>NN403308</t>
  </si>
  <si>
    <t>Mamlorn AG - Woodland Creation</t>
  </si>
  <si>
    <t>NN466369</t>
  </si>
  <si>
    <t>Glen Fuar</t>
  </si>
  <si>
    <t>Bridge of Orchy</t>
  </si>
  <si>
    <t>NN298397</t>
  </si>
  <si>
    <t>Kilmichael LMP - Coupe 18075/18065 West - Tunns area E</t>
  </si>
  <si>
    <t>NR931953</t>
  </si>
  <si>
    <t>Kilmichael LMP - Loch Glashan</t>
  </si>
  <si>
    <t>NR882910</t>
  </si>
  <si>
    <t>Foswell</t>
  </si>
  <si>
    <t>Dunning</t>
  </si>
  <si>
    <t>NN971083</t>
  </si>
  <si>
    <t>Achray Quarry Extension</t>
  </si>
  <si>
    <t>NN538028</t>
  </si>
  <si>
    <t>Loch Eck LMP - Forest Road</t>
  </si>
  <si>
    <t>NS144896</t>
  </si>
  <si>
    <t>Central Mull LMP - Peat Restoration</t>
  </si>
  <si>
    <t>NM520450</t>
  </si>
  <si>
    <t>Central Mull LMP - Roads</t>
  </si>
  <si>
    <t>Garlow Wood Woodland Creation</t>
  </si>
  <si>
    <t>NO310576</t>
  </si>
  <si>
    <t>Lussa LMP - Quarry Expansion</t>
  </si>
  <si>
    <t>NR694322</t>
  </si>
  <si>
    <t>Tulchan Native Woods 2</t>
  </si>
  <si>
    <t>NO186749</t>
  </si>
  <si>
    <t>Central Mull LMP - AN3 Roadline May 24</t>
  </si>
  <si>
    <t>Callander LMP</t>
  </si>
  <si>
    <t>NN619069</t>
  </si>
  <si>
    <t>Beinn Bhan LMP - SOR 627</t>
  </si>
  <si>
    <t>NN417028</t>
  </si>
  <si>
    <t>Achray LMP - SOR 630</t>
  </si>
  <si>
    <t>NN520024</t>
  </si>
  <si>
    <t>West Loch Ard LMP - SOR 600</t>
  </si>
  <si>
    <t>NS431948</t>
  </si>
  <si>
    <t>West Loch Ard LMP - SOR 629</t>
  </si>
  <si>
    <t>NS450986</t>
  </si>
  <si>
    <t>Achavoulaig NWC</t>
  </si>
  <si>
    <t>Port Bannatyne</t>
  </si>
  <si>
    <t>NS021685</t>
  </si>
  <si>
    <t>Glenramskill WC 2024</t>
  </si>
  <si>
    <t>NR732180</t>
  </si>
  <si>
    <t>Cashlie Estate</t>
  </si>
  <si>
    <t>NN496416</t>
  </si>
  <si>
    <t>Barracks Woodland Creation</t>
  </si>
  <si>
    <t>NN447529</t>
  </si>
  <si>
    <t>East Loch Awe LMP -Quarry Expansion 10132</t>
  </si>
  <si>
    <t>NM991095</t>
  </si>
  <si>
    <t>Kilmichael LMP - Area E Tunns</t>
  </si>
  <si>
    <t>NR932952</t>
  </si>
  <si>
    <t>Dunans Castle</t>
  </si>
  <si>
    <t>NS049913</t>
  </si>
  <si>
    <t>Acharn Borrow Pit</t>
  </si>
  <si>
    <t>NN580304</t>
  </si>
  <si>
    <t>Corarsik LTFP Roadworks North Corarsik</t>
  </si>
  <si>
    <t>NS130849</t>
  </si>
  <si>
    <t>Comer Estate - Beinn Dubh</t>
  </si>
  <si>
    <t>NN399043</t>
  </si>
  <si>
    <t>Drumbrae</t>
  </si>
  <si>
    <t>NS820982</t>
  </si>
  <si>
    <t>Mainshill</t>
  </si>
  <si>
    <t>Overton Farm</t>
  </si>
  <si>
    <t>Fingerpost Field Woodland Creation</t>
  </si>
  <si>
    <t>Lennox Forest</t>
  </si>
  <si>
    <t>Policy Field Nwc</t>
  </si>
  <si>
    <t>Upper Tombrake</t>
  </si>
  <si>
    <t>High Dykes</t>
  </si>
  <si>
    <t>Bonaly Cp</t>
  </si>
  <si>
    <t>Glen Rosa Habitat Restoration Project</t>
  </si>
  <si>
    <t>Heathland Forest Coupe</t>
  </si>
  <si>
    <t>Ladymuir Forest Plan</t>
  </si>
  <si>
    <t>Huntfield</t>
  </si>
  <si>
    <t>Blackshaws Woodland</t>
  </si>
  <si>
    <t>Blue Bottle Wood</t>
  </si>
  <si>
    <t>Winton Estate</t>
  </si>
  <si>
    <t>Johnstounburn</t>
  </si>
  <si>
    <t>Chesters Hill</t>
  </si>
  <si>
    <t>Clyde Wind Farm</t>
  </si>
  <si>
    <t>Falkirk North Wiat Wig Smf Wc</t>
  </si>
  <si>
    <t>Burnhouse Moor Forest</t>
  </si>
  <si>
    <t>Kilpatrick Hills</t>
  </si>
  <si>
    <t>Lennox Lmp</t>
  </si>
  <si>
    <t>Loanhead Farm</t>
  </si>
  <si>
    <t>Muldron Ltfp</t>
  </si>
  <si>
    <t>Cart And Kittoch Woodland Creation</t>
  </si>
  <si>
    <t>Archerfield Estate</t>
  </si>
  <si>
    <t>Blairskath Muir</t>
  </si>
  <si>
    <t>Maudslie Farm</t>
  </si>
  <si>
    <t>Blackshaw Woodland Creation</t>
  </si>
  <si>
    <t>Wc Mauldslie 2020</t>
  </si>
  <si>
    <t>Fir Park</t>
  </si>
  <si>
    <t>South Barnbeth</t>
  </si>
  <si>
    <t>Spittal Big Wood And Paties Hill</t>
  </si>
  <si>
    <t>Newhall Farms</t>
  </si>
  <si>
    <t>Crianlarich Lmp</t>
  </si>
  <si>
    <t>Penicuik Estate Wc</t>
  </si>
  <si>
    <t>High Plewland &amp; Mosslingal Forests</t>
  </si>
  <si>
    <t>Waterside Wc</t>
  </si>
  <si>
    <t>Loch Eck</t>
  </si>
  <si>
    <t>Penicuik Estates Wc</t>
  </si>
  <si>
    <t>Buteland Farm Wc Cpts 8 &amp; 9</t>
  </si>
  <si>
    <t>Glenscorrodale Lmp</t>
  </si>
  <si>
    <t>Eastside</t>
  </si>
  <si>
    <t>Blackthird Wc</t>
  </si>
  <si>
    <t>Camilty</t>
  </si>
  <si>
    <t>Carron Valley Lmp</t>
  </si>
  <si>
    <t>Twechar / Barr Hill</t>
  </si>
  <si>
    <t>Dyke Farm Phase 2B</t>
  </si>
  <si>
    <t>Glenscorrodale Woodland Creation</t>
  </si>
  <si>
    <t>Baitlaws Phase 3</t>
  </si>
  <si>
    <t>Westoun Woodland Creation</t>
  </si>
  <si>
    <t>High Glenmuir</t>
  </si>
  <si>
    <t>Darclaboch Woodland Creation</t>
  </si>
  <si>
    <t>Burnhead Ltfp</t>
  </si>
  <si>
    <t>Piperhill Lmp</t>
  </si>
  <si>
    <t>Merkland Wood</t>
  </si>
  <si>
    <t>Lanehead Farm</t>
  </si>
  <si>
    <t>Glensorrodale Lmp</t>
  </si>
  <si>
    <t>Uhn Woodland Creations 2019</t>
  </si>
  <si>
    <t>The Greens 3</t>
  </si>
  <si>
    <t xml:space="preserve"> Frostineb</t>
  </si>
  <si>
    <t>Milzeoch</t>
  </si>
  <si>
    <t>Croy Woodlands</t>
  </si>
  <si>
    <t>Royal Elizabeth Yard</t>
  </si>
  <si>
    <t>Balgreen Farm</t>
  </si>
  <si>
    <t>The Renaissance Club</t>
  </si>
  <si>
    <t>Torr Wood</t>
  </si>
  <si>
    <t>Shieldbank Wc</t>
  </si>
  <si>
    <t>Loanfoot Moss</t>
  </si>
  <si>
    <t>Carmichael Estate</t>
  </si>
  <si>
    <t>Roughwood</t>
  </si>
  <si>
    <t>Whitelee Lmp</t>
  </si>
  <si>
    <t>Acregate New Woodland Creation Shields And Whiteside</t>
  </si>
  <si>
    <t>Eastend Carmichael Woodland Creation</t>
  </si>
  <si>
    <t>West Broomhill Woodland Creation</t>
  </si>
  <si>
    <t>Carruth Estate</t>
  </si>
  <si>
    <t>Weels Farm North</t>
  </si>
  <si>
    <t>Gilkerscleugh</t>
  </si>
  <si>
    <t>Limerigg Lmp</t>
  </si>
  <si>
    <t>South Halls Wc</t>
  </si>
  <si>
    <t>Quarryford Estate</t>
  </si>
  <si>
    <t>Arns &amp; Fannyside</t>
  </si>
  <si>
    <t>South Rigg</t>
  </si>
  <si>
    <t>Ault Plantation</t>
  </si>
  <si>
    <t>Pleasantfield Wc</t>
  </si>
  <si>
    <t>Redding Farm Woodland Creation</t>
  </si>
  <si>
    <t>Cochno Farm</t>
  </si>
  <si>
    <t>Nisbet Woodland Creation</t>
  </si>
  <si>
    <t>Sykes Woodland Creation</t>
  </si>
  <si>
    <t>Belsyde Wood</t>
  </si>
  <si>
    <t>Springfield</t>
  </si>
  <si>
    <t>Burnside And High Pewland Nwc</t>
  </si>
  <si>
    <t>Crawfordjohn Wc</t>
  </si>
  <si>
    <t>Heart Of Scotland</t>
  </si>
  <si>
    <t xml:space="preserve">Brucefield Wc </t>
  </si>
  <si>
    <t>Carnwath Mosses</t>
  </si>
  <si>
    <t>High Braidley Overmuir</t>
  </si>
  <si>
    <t>Dalquhandy</t>
  </si>
  <si>
    <t>Yester Long Term Forest Plan</t>
  </si>
  <si>
    <t>Glenbuck</t>
  </si>
  <si>
    <t>Leadloch Woodland Creation</t>
  </si>
  <si>
    <t>Smithston Wc</t>
  </si>
  <si>
    <t>Patna Lmp</t>
  </si>
  <si>
    <t>Meadowhead</t>
  </si>
  <si>
    <t>Kilrie Nursery</t>
  </si>
  <si>
    <t>Stonebriggs</t>
  </si>
  <si>
    <t>Land Management Plan</t>
  </si>
  <si>
    <t>Beoch Wc</t>
  </si>
  <si>
    <t>Pappert Hill Ltfp</t>
  </si>
  <si>
    <t>South Craig Woodland Creation</t>
  </si>
  <si>
    <t>Hill Of Beith Phase 2</t>
  </si>
  <si>
    <t>Clint Estate</t>
  </si>
  <si>
    <t>Kelburn Estate</t>
  </si>
  <si>
    <t>Avondale Forest</t>
  </si>
  <si>
    <t>Hawkwood Nwc</t>
  </si>
  <si>
    <t>Bavelaw</t>
  </si>
  <si>
    <t>Deuchrie</t>
  </si>
  <si>
    <t>Polkemmet</t>
  </si>
  <si>
    <t>Over Abington</t>
  </si>
  <si>
    <t>Rakerfield Woodland Creation</t>
  </si>
  <si>
    <t>Mid Wellwood Wc</t>
  </si>
  <si>
    <t>High Keirs</t>
  </si>
  <si>
    <t>Cameron Estate</t>
  </si>
  <si>
    <t>Murdostoun</t>
  </si>
  <si>
    <t>Cameron Estate Sm Fpa</t>
  </si>
  <si>
    <t>Rashieknowes Forest</t>
  </si>
  <si>
    <t>Dungavel Hill</t>
  </si>
  <si>
    <t>Cocklaw Moss Wc</t>
  </si>
  <si>
    <t>Summerside</t>
  </si>
  <si>
    <t>South Scart Wc</t>
  </si>
  <si>
    <t>Southend Lmp - Garbad</t>
  </si>
  <si>
    <t>North Clydesdale Lmp</t>
  </si>
  <si>
    <t>Stonehill Ltfp</t>
  </si>
  <si>
    <t>Mosscastle Ltfp</t>
  </si>
  <si>
    <t>Hill Of Rarichie Woodland Creation</t>
  </si>
  <si>
    <t>Kinloch Hills And Broadford</t>
  </si>
  <si>
    <t>Letterewe Woodland Creation</t>
  </si>
  <si>
    <t>Leanachan Forest Amendment</t>
  </si>
  <si>
    <t>Carn Na Caorach</t>
  </si>
  <si>
    <t>Kilbraur Shelter And Timber Production</t>
  </si>
  <si>
    <t>Glenceitlein Compt 7 Nwc</t>
  </si>
  <si>
    <t>Loch Shiel Amendment 2045 M Atv Trackas</t>
  </si>
  <si>
    <t>Cul Mor Woodland Creation</t>
  </si>
  <si>
    <t>Berriedale Water Wig And Woodland Creation</t>
  </si>
  <si>
    <t>Rhelonie, Central Sutherland Lmp</t>
  </si>
  <si>
    <t>Glen Garry Lmp</t>
  </si>
  <si>
    <t>Braomisaig Wc Planting</t>
  </si>
  <si>
    <t>Loubcroy Estate (Forest Road)</t>
  </si>
  <si>
    <t>Glen Quoich Wc</t>
  </si>
  <si>
    <t>Achormlarie Forest</t>
  </si>
  <si>
    <t>Creag An Aigrid</t>
  </si>
  <si>
    <t>Guibhas Wood, Loch A Bhraoin</t>
  </si>
  <si>
    <t>Keppoch Restructuring And Wc</t>
  </si>
  <si>
    <t>Beaufort New Natural Regen - Ngae Designated Site</t>
  </si>
  <si>
    <t>Woodland Creation Phase 2 Loch Tearnich And Achranich</t>
  </si>
  <si>
    <t>Glen Tarff Sssi Regen Wig</t>
  </si>
  <si>
    <t>West Sutherland National Forest And Lands</t>
  </si>
  <si>
    <t>East Rhidorroch</t>
  </si>
  <si>
    <t>Tth Croft Woodland</t>
  </si>
  <si>
    <t>East Sutherland Lmp</t>
  </si>
  <si>
    <t xml:space="preserve">Creg Ny Baa Woodland Creation </t>
  </si>
  <si>
    <t>Kinveachy Regeneration 2021 To 2025</t>
  </si>
  <si>
    <t>Ruallan Fgs</t>
  </si>
  <si>
    <t>1 Northton Part Of The Woodland Trust Croft Woodlands Project</t>
  </si>
  <si>
    <t>Tornagrain Ltfp</t>
  </si>
  <si>
    <t>Coire Bhuidhe &amp; Creag A Chaorainn</t>
  </si>
  <si>
    <t>Glen Affric Lmp</t>
  </si>
  <si>
    <t>Blackwater Nwp</t>
  </si>
  <si>
    <t>West Affric Estate</t>
  </si>
  <si>
    <t xml:space="preserve">Dyke &amp; Forsinain Forest To Bog Restoration </t>
  </si>
  <si>
    <t>Foich Forest Access</t>
  </si>
  <si>
    <t>Glen Etive Sphn Access Track</t>
  </si>
  <si>
    <t>Ard Trilleachan Sss Inn</t>
  </si>
  <si>
    <t>Shurrery Estate - Compensatory Planting For "Limekiln Windfarm Infrastructure Cpt 2"</t>
  </si>
  <si>
    <t>Laenachan Lmp 415 Amendment</t>
  </si>
  <si>
    <t>Tth South Wardhill</t>
  </si>
  <si>
    <t>Camusluinie Wood</t>
  </si>
  <si>
    <t>Allt A Choin Idhir</t>
  </si>
  <si>
    <t>Kinloch Hills &amp; Broadford</t>
  </si>
  <si>
    <t>Culbin Sands Rspb Nature Reserve</t>
  </si>
  <si>
    <t>Creag Bhuidhe (Stand Alone)</t>
  </si>
  <si>
    <t>Clumes And Glen Garry Atv Track</t>
  </si>
  <si>
    <t>Loch Shiel 257 Amdmt Coupe 81985 Atv Track</t>
  </si>
  <si>
    <t>Rspb Scotland Abernethy National Nature Reserve</t>
  </si>
  <si>
    <t>Glenkirk Ltfp</t>
  </si>
  <si>
    <t>Easter Ross Lmp 400 – Mid Term Review</t>
  </si>
  <si>
    <t>Glen Affric Plodda To Cougie</t>
  </si>
  <si>
    <t>Main Glen Woodland Creation And Natural Regeneration Project</t>
  </si>
  <si>
    <t>An Slocdh Woodland Creation And Natural Regeneration Project</t>
  </si>
  <si>
    <t>Doire Donn Woodland Creation And Natural Regeneration Project</t>
  </si>
  <si>
    <t xml:space="preserve">Fort Augustus Lmp - Mid Term Review </t>
  </si>
  <si>
    <t>Dundreggan Estate Native Woodland Wig Application</t>
  </si>
  <si>
    <t>Ardlarach Phase 2 Wc</t>
  </si>
  <si>
    <t>Glen Roy</t>
  </si>
  <si>
    <t>Bealach Forest</t>
  </si>
  <si>
    <t>Alltan Sgeireach Wig Natural Regeneration</t>
  </si>
  <si>
    <t>Auchnasaul Fgs 2022</t>
  </si>
  <si>
    <t>Barrisdale Wc</t>
  </si>
  <si>
    <t>Doire Nam Mart</t>
  </si>
  <si>
    <t>Kingie Ltfp</t>
  </si>
  <si>
    <t>Bad An Fhithich Nwc</t>
  </si>
  <si>
    <t>North Sutherland Lmp - Road</t>
  </si>
  <si>
    <t>North Sutherland Lmp - Deforrestation</t>
  </si>
  <si>
    <t>Braehour Roadline Amendment</t>
  </si>
  <si>
    <t>Home Farm Np</t>
  </si>
  <si>
    <t>Rspb Abernethy</t>
  </si>
  <si>
    <t>New Kelso Ltfp</t>
  </si>
  <si>
    <t>Ben Wyvis Lmp Coupes 86006 / 86110</t>
  </si>
  <si>
    <t>An Dubh Chlais Woodland Creation</t>
  </si>
  <si>
    <t>Carn Nam Badam North Wc 1</t>
  </si>
  <si>
    <t>Strathspey Lmp</t>
  </si>
  <si>
    <t>Leathad Ruadh Wc</t>
  </si>
  <si>
    <t>Callop &amp; Drumfern Port Na Creige Tracks</t>
  </si>
  <si>
    <t>Ardross Ltfp</t>
  </si>
  <si>
    <t>Gorteneorn Forest Plan 2020 Eia Revision</t>
  </si>
  <si>
    <t>Scaladale Riparian Woodland North Harris Trust Part Of The Woodland Trust Croft Woodlands Project</t>
  </si>
  <si>
    <t xml:space="preserve">Lochmore North New Road And Woodland Creation </t>
  </si>
  <si>
    <t>Sheneval Nwc Fassfern</t>
  </si>
  <si>
    <t>Gorteneorn Forest Plan 2020 Road Route  B-K</t>
  </si>
  <si>
    <t>Easter Ross Lmp - Coupe 59691</t>
  </si>
  <si>
    <t>Laggan Woods Strathmashie Fls North Region</t>
  </si>
  <si>
    <t>Achanellan And Glenhurich</t>
  </si>
  <si>
    <t>Killin Lodge Nwc</t>
  </si>
  <si>
    <t>Ben Sheildaig &amp; Couldoran Wc</t>
  </si>
  <si>
    <t>Caithness Lmp 426</t>
  </si>
  <si>
    <t>River Oykel (Below Confluence With Allt Eileag Burn)</t>
  </si>
  <si>
    <t>Gruinard Island Woodland Creation</t>
  </si>
  <si>
    <t>Reraig Face Lochalsh</t>
  </si>
  <si>
    <t>Ceannacroc 2023 Wc</t>
  </si>
  <si>
    <t>9 Calbost Isle Of Lewis</t>
  </si>
  <si>
    <t>Lost Forest Wc Phase 2</t>
  </si>
  <si>
    <t>Torr A Bhalbhain</t>
  </si>
  <si>
    <t>Glen Laudale Ghost Wood</t>
  </si>
  <si>
    <t>Bogbain Farm Ltfp</t>
  </si>
  <si>
    <t>Meall Mor, Moy And Farr</t>
  </si>
  <si>
    <t>Aberchalder And Glengarry Estates</t>
  </si>
  <si>
    <t>Assich, Laiken And Ferness Lmp Area</t>
  </si>
  <si>
    <t>Glen Mallie Pinewood Nnr</t>
  </si>
  <si>
    <t>Af Fgs1 Ds West 1</t>
  </si>
  <si>
    <t>Glengarry Forest</t>
  </si>
  <si>
    <t>Brecklet Atv/Forwader Track</t>
  </si>
  <si>
    <t>Balvraid Croft</t>
  </si>
  <si>
    <t>Leanachan Le7 Road</t>
  </si>
  <si>
    <t>Crobeg Farm Wig Natural Regeneration</t>
  </si>
  <si>
    <t>Gordonbush New Woodlands</t>
  </si>
  <si>
    <t>Cabuie - Birch Nat Regen</t>
  </si>
  <si>
    <t>Dalchork Road Reallignment</t>
  </si>
  <si>
    <t>Ossian Ltfp Renewal</t>
  </si>
  <si>
    <t>Rehiran Woodland Creation</t>
  </si>
  <si>
    <t>Ben Wyvis And Strathpeffer Mtr</t>
  </si>
  <si>
    <t>Mingarry Wc</t>
  </si>
  <si>
    <t>Glen Loyne And Arochy</t>
  </si>
  <si>
    <t>Coille And Fheoir Ltfp</t>
  </si>
  <si>
    <t>Dornoch</t>
  </si>
  <si>
    <t>Ullapool</t>
  </si>
  <si>
    <t>Dornie</t>
  </si>
  <si>
    <t>Dalwhinnie</t>
  </si>
  <si>
    <t>Rosehall, Lairg</t>
  </si>
  <si>
    <t>Nigg</t>
  </si>
  <si>
    <t>Halkirk</t>
  </si>
  <si>
    <t>Broadford</t>
  </si>
  <si>
    <t>Knoydart</t>
  </si>
  <si>
    <t>Grantown On Spey</t>
  </si>
  <si>
    <t>Laggan</t>
  </si>
  <si>
    <t>Dulnain Bridge</t>
  </si>
  <si>
    <t>Golspie</t>
  </si>
  <si>
    <t>Onich</t>
  </si>
  <si>
    <t>Lybster</t>
  </si>
  <si>
    <t>Dundreggan</t>
  </si>
  <si>
    <t>Brora</t>
  </si>
  <si>
    <t>Claggan</t>
  </si>
  <si>
    <t>Contin</t>
  </si>
  <si>
    <t>Drumrunie</t>
  </si>
  <si>
    <t>Achnacairnin</t>
  </si>
  <si>
    <t>Kinlochewe</t>
  </si>
  <si>
    <t>Berriedale</t>
  </si>
  <si>
    <t>Dunlichity</t>
  </si>
  <si>
    <t>Kingussie</t>
  </si>
  <si>
    <t>Inverie</t>
  </si>
  <si>
    <t>Latheron</t>
  </si>
  <si>
    <t>Aryhoulan By Conaglen</t>
  </si>
  <si>
    <t>Bonar Bridge</t>
  </si>
  <si>
    <t>Kyle Of Lochalsh</t>
  </si>
  <si>
    <t>Achnaha</t>
  </si>
  <si>
    <t>Inverfarigaig</t>
  </si>
  <si>
    <t>Brabster</t>
  </si>
  <si>
    <t>Ockle</t>
  </si>
  <si>
    <t>Garve</t>
  </si>
  <si>
    <t>Nethy Bridge</t>
  </si>
  <si>
    <t>Muir Of Ord</t>
  </si>
  <si>
    <t>Dunvegan</t>
  </si>
  <si>
    <t>Cannich/Beauly</t>
  </si>
  <si>
    <t>Coldbackie - Tongue</t>
  </si>
  <si>
    <t>Newtonmore</t>
  </si>
  <si>
    <t>Carrbridge</t>
  </si>
  <si>
    <t>Kiltarlity</t>
  </si>
  <si>
    <t>Leverburgh</t>
  </si>
  <si>
    <t>Grimness</t>
  </si>
  <si>
    <t>Lochcarron</t>
  </si>
  <si>
    <t>Morvich</t>
  </si>
  <si>
    <t>Inverlael</t>
  </si>
  <si>
    <t>Ardross</t>
  </si>
  <si>
    <t>Stromness</t>
  </si>
  <si>
    <t>Lochluichart</t>
  </si>
  <si>
    <t>Nairn</t>
  </si>
  <si>
    <t>Salen, Lochaber</t>
  </si>
  <si>
    <t>Reiss, Wick</t>
  </si>
  <si>
    <t>Clunes</t>
  </si>
  <si>
    <t>Glenfinnan</t>
  </si>
  <si>
    <t>Grantown-On-Spey</t>
  </si>
  <si>
    <t>Cannich Village</t>
  </si>
  <si>
    <t>Foyers</t>
  </si>
  <si>
    <t>South Garvan</t>
  </si>
  <si>
    <t>Garvan</t>
  </si>
  <si>
    <t>Fort Augustus &amp; Invermoriston</t>
  </si>
  <si>
    <t>Invermoriston</t>
  </si>
  <si>
    <t>Tulloch Lochaber</t>
  </si>
  <si>
    <t>Lochailort</t>
  </si>
  <si>
    <t>Braeintra</t>
  </si>
  <si>
    <t>Kingie</t>
  </si>
  <si>
    <t>Curin</t>
  </si>
  <si>
    <t>Barrisdale</t>
  </si>
  <si>
    <t>Stornoway</t>
  </si>
  <si>
    <t>Strathconon</t>
  </si>
  <si>
    <t>Tongue</t>
  </si>
  <si>
    <t>Bettyhill</t>
  </si>
  <si>
    <t>Attadale</t>
  </si>
  <si>
    <t>Laggan, Newtonmore</t>
  </si>
  <si>
    <t>Nethybridge</t>
  </si>
  <si>
    <t>Milton</t>
  </si>
  <si>
    <t>New Kelso</t>
  </si>
  <si>
    <t>Inverchiel</t>
  </si>
  <si>
    <t>Kilchoan</t>
  </si>
  <si>
    <t>Little Scatwell</t>
  </si>
  <si>
    <t>Alness</t>
  </si>
  <si>
    <t>Elphin</t>
  </si>
  <si>
    <t>Arisaig</t>
  </si>
  <si>
    <t>Corpach</t>
  </si>
  <si>
    <t>Mungasdale</t>
  </si>
  <si>
    <t>Glenmore</t>
  </si>
  <si>
    <t>Boat Of Garten</t>
  </si>
  <si>
    <t>Lochdrum</t>
  </si>
  <si>
    <t>Edinbane</t>
  </si>
  <si>
    <t>Shieldaig</t>
  </si>
  <si>
    <t>Wick</t>
  </si>
  <si>
    <t>Loubcroy</t>
  </si>
  <si>
    <t>Laide</t>
  </si>
  <si>
    <t>Achilitibuie</t>
  </si>
  <si>
    <t>Grantown Of Spey</t>
  </si>
  <si>
    <t>Whitebridge</t>
  </si>
  <si>
    <t>Fersit</t>
  </si>
  <si>
    <t>Moy, Farr, Inverarni</t>
  </si>
  <si>
    <t>Skeabost</t>
  </si>
  <si>
    <t>Kinbrace</t>
  </si>
  <si>
    <t>NX690839</t>
  </si>
  <si>
    <t>NX586848</t>
  </si>
  <si>
    <t>NY357936</t>
  </si>
  <si>
    <t>NY139922</t>
  </si>
  <si>
    <t>NY276784</t>
  </si>
  <si>
    <t>NT457465</t>
  </si>
  <si>
    <t>NX529755</t>
  </si>
  <si>
    <t>NX697878</t>
  </si>
  <si>
    <t>NS375016</t>
  </si>
  <si>
    <t>NT154324</t>
  </si>
  <si>
    <t>NY205914</t>
  </si>
  <si>
    <t>NT335320</t>
  </si>
  <si>
    <t>NX799557</t>
  </si>
  <si>
    <t>NY334900</t>
  </si>
  <si>
    <t>NX823970</t>
  </si>
  <si>
    <t>NS556165</t>
  </si>
  <si>
    <t>NX288787</t>
  </si>
  <si>
    <t>NS866026</t>
  </si>
  <si>
    <t>NS568163</t>
  </si>
  <si>
    <t>NT448226</t>
  </si>
  <si>
    <t>NT138308</t>
  </si>
  <si>
    <t>NS401069</t>
  </si>
  <si>
    <t>NT732140</t>
  </si>
  <si>
    <t>NS334012</t>
  </si>
  <si>
    <t>NX738920</t>
  </si>
  <si>
    <t>NX890580</t>
  </si>
  <si>
    <t>NX303947</t>
  </si>
  <si>
    <t>NS492089</t>
  </si>
  <si>
    <t>NT331195</t>
  </si>
  <si>
    <t>NT107672</t>
  </si>
  <si>
    <t>NS573442</t>
  </si>
  <si>
    <t>NT428037</t>
  </si>
  <si>
    <t>NT327393</t>
  </si>
  <si>
    <t>NX818832</t>
  </si>
  <si>
    <t>NS440141</t>
  </si>
  <si>
    <t>NX741817</t>
  </si>
  <si>
    <t>NX729899</t>
  </si>
  <si>
    <t>NX663915</t>
  </si>
  <si>
    <t>NX956707</t>
  </si>
  <si>
    <t>NT280365</t>
  </si>
  <si>
    <t>NT193522</t>
  </si>
  <si>
    <t>NT701112</t>
  </si>
  <si>
    <t>NY334764</t>
  </si>
  <si>
    <t>NS547343</t>
  </si>
  <si>
    <t>NS558100</t>
  </si>
  <si>
    <t>NY158922</t>
  </si>
  <si>
    <t>NX827972</t>
  </si>
  <si>
    <t>NT738192</t>
  </si>
  <si>
    <t>NS609025</t>
  </si>
  <si>
    <t>NX598946</t>
  </si>
  <si>
    <t>NY542943</t>
  </si>
  <si>
    <t>NX679754</t>
  </si>
  <si>
    <t>NX764502</t>
  </si>
  <si>
    <t>NT063165</t>
  </si>
  <si>
    <t>NX300970</t>
  </si>
  <si>
    <t>NX883631</t>
  </si>
  <si>
    <t>NY221971</t>
  </si>
  <si>
    <t>NS558098</t>
  </si>
  <si>
    <t>NS638157</t>
  </si>
  <si>
    <t>NT139067</t>
  </si>
  <si>
    <t>NS272050</t>
  </si>
  <si>
    <t>NX781535</t>
  </si>
  <si>
    <t>NX652682</t>
  </si>
  <si>
    <t>NS820024</t>
  </si>
  <si>
    <t>NX504570</t>
  </si>
  <si>
    <t>NY320832</t>
  </si>
  <si>
    <t>NY159922</t>
  </si>
  <si>
    <t>NY033740</t>
  </si>
  <si>
    <t>NX582999</t>
  </si>
  <si>
    <t>NY121983</t>
  </si>
  <si>
    <t>NY903611</t>
  </si>
  <si>
    <t>NS823024</t>
  </si>
  <si>
    <t>NT172480</t>
  </si>
  <si>
    <t>NY065770</t>
  </si>
  <si>
    <t>NT 253220</t>
  </si>
  <si>
    <t>NS629081</t>
  </si>
  <si>
    <t>NX230840</t>
  </si>
  <si>
    <t>NS364034</t>
  </si>
  <si>
    <t>NY319844</t>
  </si>
  <si>
    <t>NX334983</t>
  </si>
  <si>
    <t>NX676748</t>
  </si>
  <si>
    <t>NX770876</t>
  </si>
  <si>
    <t>NY326974</t>
  </si>
  <si>
    <t>NY400985</t>
  </si>
  <si>
    <t>NT575543</t>
  </si>
  <si>
    <t>NS821024</t>
  </si>
  <si>
    <t>NX607818</t>
  </si>
  <si>
    <t>NT121043</t>
  </si>
  <si>
    <t>NX872592</t>
  </si>
  <si>
    <t>NS689259</t>
  </si>
  <si>
    <t>NX581597</t>
  </si>
  <si>
    <t>NX787874</t>
  </si>
  <si>
    <t>NX481804</t>
  </si>
  <si>
    <t>NS636156</t>
  </si>
  <si>
    <t>NS084687</t>
  </si>
  <si>
    <t>NX343788</t>
  </si>
  <si>
    <t>NT128055</t>
  </si>
  <si>
    <t>NX350500</t>
  </si>
  <si>
    <t>NX917723</t>
  </si>
  <si>
    <t>NX976698</t>
  </si>
  <si>
    <t>NX673916</t>
  </si>
  <si>
    <t>NX592917</t>
  </si>
  <si>
    <t>NX938597</t>
  </si>
  <si>
    <t>NS842036</t>
  </si>
  <si>
    <t>NS804111</t>
  </si>
  <si>
    <t>NX374775</t>
  </si>
  <si>
    <t>NX549569</t>
  </si>
  <si>
    <t>NX209900</t>
  </si>
  <si>
    <t>NX318778</t>
  </si>
  <si>
    <t>NX890649</t>
  </si>
  <si>
    <t>NX600667</t>
  </si>
  <si>
    <t>NY339970</t>
  </si>
  <si>
    <t>NX343874</t>
  </si>
  <si>
    <t>NS271144</t>
  </si>
  <si>
    <t>NY082975</t>
  </si>
  <si>
    <t>NX276964</t>
  </si>
  <si>
    <t>NX206607</t>
  </si>
  <si>
    <t>NS581058</t>
  </si>
  <si>
    <t>NX789557</t>
  </si>
  <si>
    <t>NX598879</t>
  </si>
  <si>
    <t>NX840827</t>
  </si>
  <si>
    <t>NX511572</t>
  </si>
  <si>
    <t>NX891793</t>
  </si>
  <si>
    <t>NT246182</t>
  </si>
  <si>
    <t>NT168412</t>
  </si>
  <si>
    <t>NS617091</t>
  </si>
  <si>
    <t>NT101257</t>
  </si>
  <si>
    <t>NX476905</t>
  </si>
  <si>
    <t>NX157605</t>
  </si>
  <si>
    <t>NT077293</t>
  </si>
  <si>
    <t>NX262880</t>
  </si>
  <si>
    <t>NX328681</t>
  </si>
  <si>
    <t>NX406950</t>
  </si>
  <si>
    <t>NX490795</t>
  </si>
  <si>
    <t>NX478813</t>
  </si>
  <si>
    <t>NX274679</t>
  </si>
  <si>
    <t>NT055211</t>
  </si>
  <si>
    <t>NT734617</t>
  </si>
  <si>
    <t>NX891794</t>
  </si>
  <si>
    <t>NX261939</t>
  </si>
  <si>
    <t>NX782770</t>
  </si>
  <si>
    <t>NX764802</t>
  </si>
  <si>
    <t>NX722947</t>
  </si>
  <si>
    <t>NT131064</t>
  </si>
  <si>
    <t>NT074128</t>
  </si>
  <si>
    <t>NY038838</t>
  </si>
  <si>
    <t>NS819035</t>
  </si>
  <si>
    <t>NY148999</t>
  </si>
  <si>
    <t>NX399761</t>
  </si>
  <si>
    <t>NX610510</t>
  </si>
  <si>
    <t>NS823031</t>
  </si>
  <si>
    <t>NX775929</t>
  </si>
  <si>
    <t>NX806886</t>
  </si>
  <si>
    <t>NT318021</t>
  </si>
  <si>
    <t>NX705869</t>
  </si>
  <si>
    <t>NS640120</t>
  </si>
  <si>
    <t>NY247829</t>
  </si>
  <si>
    <t>NT120382</t>
  </si>
  <si>
    <t>NT059113</t>
  </si>
  <si>
    <t>NT264296</t>
  </si>
  <si>
    <t>NS832025</t>
  </si>
  <si>
    <t>NX844025</t>
  </si>
  <si>
    <t>NT387287</t>
  </si>
  <si>
    <t>NX529723</t>
  </si>
  <si>
    <t>NY244762</t>
  </si>
  <si>
    <t>NX290780</t>
  </si>
  <si>
    <t>NY227932</t>
  </si>
  <si>
    <t>NX790720</t>
  </si>
  <si>
    <t>NX268780</t>
  </si>
  <si>
    <t>NT187053</t>
  </si>
  <si>
    <t>NX330491</t>
  </si>
  <si>
    <t>NX297793</t>
  </si>
  <si>
    <t>NT007088</t>
  </si>
  <si>
    <t>NX573983</t>
  </si>
  <si>
    <t>NX506786</t>
  </si>
  <si>
    <t>NX646702</t>
  </si>
  <si>
    <t>NX771564</t>
  </si>
  <si>
    <t>NX280682</t>
  </si>
  <si>
    <t>NX544553</t>
  </si>
  <si>
    <t>NT052076</t>
  </si>
  <si>
    <t>NX283678</t>
  </si>
  <si>
    <t>NX958651</t>
  </si>
  <si>
    <t>NT246439</t>
  </si>
  <si>
    <t>NY390800</t>
  </si>
  <si>
    <t>NY410810</t>
  </si>
  <si>
    <t>NY432833</t>
  </si>
  <si>
    <t>NX345851</t>
  </si>
  <si>
    <t>NS655123</t>
  </si>
  <si>
    <t>NX971620</t>
  </si>
  <si>
    <t>NX626882</t>
  </si>
  <si>
    <t>NX278542</t>
  </si>
  <si>
    <t>NY308775</t>
  </si>
  <si>
    <t>NX651472</t>
  </si>
  <si>
    <t>NX68714</t>
  </si>
  <si>
    <t>NX995577</t>
  </si>
  <si>
    <t>NX535860</t>
  </si>
  <si>
    <t>NY015837</t>
  </si>
  <si>
    <t>NY 509 922</t>
  </si>
  <si>
    <t>NX826757</t>
  </si>
  <si>
    <t>NX925879</t>
  </si>
  <si>
    <t>NX995857</t>
  </si>
  <si>
    <t>NY325787</t>
  </si>
  <si>
    <t>NY231820</t>
  </si>
  <si>
    <t>NX465671</t>
  </si>
  <si>
    <t>NX764788</t>
  </si>
  <si>
    <t>NS845052</t>
  </si>
  <si>
    <t>NX274547</t>
  </si>
  <si>
    <t>NS511049</t>
  </si>
  <si>
    <t>NX569609</t>
  </si>
  <si>
    <t>NS845047</t>
  </si>
  <si>
    <t>NX931818</t>
  </si>
  <si>
    <t>NX645853</t>
  </si>
  <si>
    <t>NX432454</t>
  </si>
  <si>
    <t>NY381925</t>
  </si>
  <si>
    <t>NX296686</t>
  </si>
  <si>
    <t>NX545860</t>
  </si>
  <si>
    <t>NX557646</t>
  </si>
  <si>
    <t>NS526023</t>
  </si>
  <si>
    <t>NS542062</t>
  </si>
  <si>
    <t>NX719963</t>
  </si>
  <si>
    <t>Holmhead South</t>
  </si>
  <si>
    <t>Forrest Est</t>
  </si>
  <si>
    <t>Swinside Riparian</t>
  </si>
  <si>
    <t>Bush Of Ewes</t>
  </si>
  <si>
    <t>Linsheuch Knowe Woodland Creation</t>
  </si>
  <si>
    <t>Conhess Nwc</t>
  </si>
  <si>
    <t>Cathpair</t>
  </si>
  <si>
    <t>Clatteringshaws</t>
  </si>
  <si>
    <t>Frogden</t>
  </si>
  <si>
    <t>Knocksting</t>
  </si>
  <si>
    <t>Dalmorton And Glenalla Forest</t>
  </si>
  <si>
    <t>Garrowgill</t>
  </si>
  <si>
    <t>Castle O'Er</t>
  </si>
  <si>
    <t>Damhead Woodland Creation</t>
  </si>
  <si>
    <t>Screel</t>
  </si>
  <si>
    <t>Burnfoot</t>
  </si>
  <si>
    <t>Auchenbainzie</t>
  </si>
  <si>
    <t>Auchengilsie</t>
  </si>
  <si>
    <t>Corwar Farm</t>
  </si>
  <si>
    <t>Drumcuilton</t>
  </si>
  <si>
    <t>Greenfield Woodland Creation</t>
  </si>
  <si>
    <t>Wollrig Woodland Creation</t>
  </si>
  <si>
    <t>Ladyurd</t>
  </si>
  <si>
    <t>Hopecarton Burn</t>
  </si>
  <si>
    <t>Sclenteuch</t>
  </si>
  <si>
    <t>North Riccalton Woodland Creation</t>
  </si>
  <si>
    <t>Carrick</t>
  </si>
  <si>
    <t>Nwc Shillingland Hill</t>
  </si>
  <si>
    <t>Fairgirth Nwc</t>
  </si>
  <si>
    <t>Upper Burnmouth</t>
  </si>
  <si>
    <t>Balskaig Hill</t>
  </si>
  <si>
    <t>North Kyle</t>
  </si>
  <si>
    <t>Wester Deloraine</t>
  </si>
  <si>
    <t>Wedderlie Phase 1</t>
  </si>
  <si>
    <t xml:space="preserve">Commonside Riparian Woodland </t>
  </si>
  <si>
    <t>Dalmorton</t>
  </si>
  <si>
    <t>Pines Burn</t>
  </si>
  <si>
    <t>High Overmuir (Leigh Overmuir Highside)</t>
  </si>
  <si>
    <t>North House Extension</t>
  </si>
  <si>
    <t>Lee Farm Woodland Creation</t>
  </si>
  <si>
    <t>Flemington Wc</t>
  </si>
  <si>
    <t>Nethertown Sheep And Trees</t>
  </si>
  <si>
    <t>Lethanhill Wood</t>
  </si>
  <si>
    <t>Gatehousecote</t>
  </si>
  <si>
    <t>Dolphinston Quarry Hill</t>
  </si>
  <si>
    <t>Monybuie Nwc Scheme</t>
  </si>
  <si>
    <t>Putton Mill</t>
  </si>
  <si>
    <t>Alton Wc</t>
  </si>
  <si>
    <t>Cairnview</t>
  </si>
  <si>
    <t>Ballinnie Hill Woodland Creation</t>
  </si>
  <si>
    <t>Blackmark Estate</t>
  </si>
  <si>
    <t>Mabie</t>
  </si>
  <si>
    <t>Kailzie Farm New Woods</t>
  </si>
  <si>
    <t>Grange Farm</t>
  </si>
  <si>
    <t>Edgerston Tofts</t>
  </si>
  <si>
    <t>Wakefield</t>
  </si>
  <si>
    <t>Damhead Phase 2</t>
  </si>
  <si>
    <t>Blackhaugh2</t>
  </si>
  <si>
    <t>Canonbie Woodland Creation</t>
  </si>
  <si>
    <t>Newfield Woodland Creation</t>
  </si>
  <si>
    <t>Knockburnie</t>
  </si>
  <si>
    <t>Shaw Of Dryfe</t>
  </si>
  <si>
    <t>Auchenbainzie Wc</t>
  </si>
  <si>
    <t>Whitton Phase 2 S&amp;T</t>
  </si>
  <si>
    <t>Carsphairn Forest Plan</t>
  </si>
  <si>
    <t>Marbrack Wc</t>
  </si>
  <si>
    <t>Fairliehope</t>
  </si>
  <si>
    <t>Hewisbridge Forest</t>
  </si>
  <si>
    <t>Barnshalloch</t>
  </si>
  <si>
    <t>Culnaightrie Hill</t>
  </si>
  <si>
    <t>Cor Water</t>
  </si>
  <si>
    <t>Hamildean</t>
  </si>
  <si>
    <t>Daljedburgh Wc</t>
  </si>
  <si>
    <t>North Dryburgh</t>
  </si>
  <si>
    <t>Kinharvie</t>
  </si>
  <si>
    <t>Lauder Common</t>
  </si>
  <si>
    <t>Hawkshaw</t>
  </si>
  <si>
    <t>Knockburnie Road</t>
  </si>
  <si>
    <t>Watsonburn Woodland Creation</t>
  </si>
  <si>
    <t>Tth Selcoth Burn</t>
  </si>
  <si>
    <t>Daljedburgh</t>
  </si>
  <si>
    <t>Knockburnie (Road)</t>
  </si>
  <si>
    <t>Newlands Nwc</t>
  </si>
  <si>
    <t>Bengairn</t>
  </si>
  <si>
    <t>Hensol &amp; Dornells</t>
  </si>
  <si>
    <t>Oakendean</t>
  </si>
  <si>
    <t>Breconside Woodland Creation</t>
  </si>
  <si>
    <t>Kilmabreck</t>
  </si>
  <si>
    <t>Tansy Hill Woodland Creation</t>
  </si>
  <si>
    <t>Lochar Moss</t>
  </si>
  <si>
    <t>West Bold</t>
  </si>
  <si>
    <t>Carsphairn Forest Road</t>
  </si>
  <si>
    <t>Halmyre Woodland Creation</t>
  </si>
  <si>
    <t>Stenrieshill Wc</t>
  </si>
  <si>
    <t>Black Meldon</t>
  </si>
  <si>
    <t>Old Jed Wc</t>
  </si>
  <si>
    <t>Glensone Woodand Creation</t>
  </si>
  <si>
    <t>Long Croft Wc Sheep And Trees</t>
  </si>
  <si>
    <t>Breconside Wc (Road)</t>
  </si>
  <si>
    <t>Romanno Woodland Creation</t>
  </si>
  <si>
    <t>Rockallhead Wc</t>
  </si>
  <si>
    <t>Bowerhope Fp</t>
  </si>
  <si>
    <t>Lochingirroch Forest</t>
  </si>
  <si>
    <t>Ballochmorrie Estate</t>
  </si>
  <si>
    <t>Dyke Forest New Road</t>
  </si>
  <si>
    <t>Langton Burn</t>
  </si>
  <si>
    <t>Tansy Hill Wc - Burrow Pits</t>
  </si>
  <si>
    <t>Doughty Hill Phase 2</t>
  </si>
  <si>
    <t>Ell Rennie Sheep And Trees</t>
  </si>
  <si>
    <t>Haregrain Forest New Road</t>
  </si>
  <si>
    <t>Glendearg Allan Water Planting</t>
  </si>
  <si>
    <t>Hensol And Dornells</t>
  </si>
  <si>
    <t>Carsphairn Road - Cpt715</t>
  </si>
  <si>
    <t>Glenreif</t>
  </si>
  <si>
    <t>Raeshaw Shelterbelts</t>
  </si>
  <si>
    <t>Burncastle Nwc</t>
  </si>
  <si>
    <t>Breconside Wc (Road Extension) 20Fgs49945</t>
  </si>
  <si>
    <t>Rockhallhead Wc</t>
  </si>
  <si>
    <t>Waterside Nwc</t>
  </si>
  <si>
    <t>Garrogill</t>
  </si>
  <si>
    <t>Isles Forest</t>
  </si>
  <si>
    <t>Upper Nithsdale Block</t>
  </si>
  <si>
    <t>Daltallochan</t>
  </si>
  <si>
    <t>Shielsknowe Fpa-8000</t>
  </si>
  <si>
    <t>Dalmacallan</t>
  </si>
  <si>
    <t>Back Hill Of Bush</t>
  </si>
  <si>
    <t>Watsonburn West</t>
  </si>
  <si>
    <t>Elibank, Traquiar, Cabetston</t>
  </si>
  <si>
    <t>Lochree Ltfp</t>
  </si>
  <si>
    <t>Scroof Hill Wc</t>
  </si>
  <si>
    <t>Dyke Forest New Road- Revised</t>
  </si>
  <si>
    <t>Moorpark Of Barr</t>
  </si>
  <si>
    <t>Drinkstone Wc</t>
  </si>
  <si>
    <t>Glencotho Woodland Creation</t>
  </si>
  <si>
    <t>Dere St Wc</t>
  </si>
  <si>
    <t>Selcoth Crofthead</t>
  </si>
  <si>
    <t>Chilcarroch Wc</t>
  </si>
  <si>
    <t>Brockloch Wc</t>
  </si>
  <si>
    <t>Craik</t>
  </si>
  <si>
    <t>Kirkconnell Flow Nr</t>
  </si>
  <si>
    <t>Blackmark Woodland Creation</t>
  </si>
  <si>
    <t>Carminnows</t>
  </si>
  <si>
    <t>Queensberry Estate Ltfp</t>
  </si>
  <si>
    <t>Brandleys Wc</t>
  </si>
  <si>
    <t>High Minnoch Wc</t>
  </si>
  <si>
    <t>The Glen Farm</t>
  </si>
  <si>
    <t>Pinmore Mains Ii</t>
  </si>
  <si>
    <t>Barjarg Woodland Creation</t>
  </si>
  <si>
    <t>Kinharvie And Southwick</t>
  </si>
  <si>
    <t>Ashiestiel</t>
  </si>
  <si>
    <t>Glencotho Wc</t>
  </si>
  <si>
    <t>Mountmill Burn Wc</t>
  </si>
  <si>
    <t>Cardon</t>
  </si>
  <si>
    <t>Laurieston</t>
  </si>
  <si>
    <t>Bush Of Ewes - Stennieswater</t>
  </si>
  <si>
    <t>Upper Cree</t>
  </si>
  <si>
    <t>Drumshang</t>
  </si>
  <si>
    <t>Blackcastle</t>
  </si>
  <si>
    <t>Eastfields</t>
  </si>
  <si>
    <t>Tannylaggie</t>
  </si>
  <si>
    <t>Riskenhope Roadline</t>
  </si>
  <si>
    <t>Damhead Phase 3</t>
  </si>
  <si>
    <t>Camrie Forest</t>
  </si>
  <si>
    <t>Strandlud</t>
  </si>
  <si>
    <t xml:space="preserve">Screel </t>
  </si>
  <si>
    <t>Castlemaddy</t>
  </si>
  <si>
    <t>Stroquhan Woodland Creation</t>
  </si>
  <si>
    <t>Barholm</t>
  </si>
  <si>
    <t>Dalquhairn Unfunded Area'S</t>
  </si>
  <si>
    <t>Roxburghe Estate Native Woodland</t>
  </si>
  <si>
    <t>Riskinehope</t>
  </si>
  <si>
    <t>Polmoodie Forest</t>
  </si>
  <si>
    <t>Pencloe Farm</t>
  </si>
  <si>
    <t>Lumsdaine Dean</t>
  </si>
  <si>
    <t>Oliver Field Woodland Creation</t>
  </si>
  <si>
    <t>Gala Lane</t>
  </si>
  <si>
    <t>Glenwhan</t>
  </si>
  <si>
    <t>Glenkirk Queens Green Canopy</t>
  </si>
  <si>
    <t>White Clauchrie</t>
  </si>
  <si>
    <t>Whitton Edge Wc</t>
  </si>
  <si>
    <t>Penninghame</t>
  </si>
  <si>
    <t>Carrick Road Drive</t>
  </si>
  <si>
    <t>Gamescleugh</t>
  </si>
  <si>
    <t>Tweedsmuir Glenbreck</t>
  </si>
  <si>
    <t>Crookknowes</t>
  </si>
  <si>
    <t>Ellemford Estate Greenhope Woodland Creation</t>
  </si>
  <si>
    <t>Wauchope Farm</t>
  </si>
  <si>
    <t>Dalquhairn Hill</t>
  </si>
  <si>
    <t>Bowden Moor Wc</t>
  </si>
  <si>
    <t>Auchensoul Woodland Creation</t>
  </si>
  <si>
    <t>Drumhumphry</t>
  </si>
  <si>
    <t>Upper Barr Woodland Creation</t>
  </si>
  <si>
    <t>Dalwhat Nwc</t>
  </si>
  <si>
    <t>Steinstane And Sailfoot</t>
  </si>
  <si>
    <t>Corehead</t>
  </si>
  <si>
    <t>Glentress</t>
  </si>
  <si>
    <t>Posso Phase 2</t>
  </si>
  <si>
    <t>Soutra</t>
  </si>
  <si>
    <t>Hightown Woodland Creation</t>
  </si>
  <si>
    <t>Fardingmullach Hill - Queensberry Estate</t>
  </si>
  <si>
    <t>Kirkhill</t>
  </si>
  <si>
    <t>Brigton</t>
  </si>
  <si>
    <t>Mill Of Plunton Woodland Creation</t>
  </si>
  <si>
    <t>Earlshaugh And Philip Law</t>
  </si>
  <si>
    <t>Breconside Hill Queensberry Est</t>
  </si>
  <si>
    <t>Dreva Hope</t>
  </si>
  <si>
    <t>West Burn</t>
  </si>
  <si>
    <t>Stenhouse Forest Plan</t>
  </si>
  <si>
    <t>Castlehill Nwc</t>
  </si>
  <si>
    <t>Brunt Rig</t>
  </si>
  <si>
    <t>Wetherhill Nwc</t>
  </si>
  <si>
    <t>Burnton Hillhead Woodland Creation Succeeds 22Fgs68289</t>
  </si>
  <si>
    <t>Ellemford</t>
  </si>
  <si>
    <t>Crawthat Wc</t>
  </si>
  <si>
    <t>Broughton Hope</t>
  </si>
  <si>
    <t>Ericstane</t>
  </si>
  <si>
    <t>Whiteknowe</t>
  </si>
  <si>
    <t>Breconside 2</t>
  </si>
  <si>
    <t>Marr Farm Nwc</t>
  </si>
  <si>
    <t>Fastheugh Woodland Creation With Forest Infrastructure</t>
  </si>
  <si>
    <t>Roundfell</t>
  </si>
  <si>
    <t>Nether Albie Wc</t>
  </si>
  <si>
    <t>Drumlandford, Cowar And Dornal Forest</t>
  </si>
  <si>
    <t>Tanlawhill New Woods</t>
  </si>
  <si>
    <t>Culfad Woodland Creation</t>
  </si>
  <si>
    <t xml:space="preserve">The Rink </t>
  </si>
  <si>
    <t>Kilgallioch</t>
  </si>
  <si>
    <t>Nether Cassock</t>
  </si>
  <si>
    <t>Flow Of Elrig</t>
  </si>
  <si>
    <t>Glentress, Cademuir, Cardrona</t>
  </si>
  <si>
    <t>Whitlaw Woodland Creation</t>
  </si>
  <si>
    <t>Beattock</t>
  </si>
  <si>
    <t>Carsphairn Forest Road And Borrowpit</t>
  </si>
  <si>
    <t>Cowdenknowes</t>
  </si>
  <si>
    <t>Airds Of Parton Nwc</t>
  </si>
  <si>
    <t>Ingleston Woodland Creation</t>
  </si>
  <si>
    <t>Tweed Riverside Planting At Hearthstanes</t>
  </si>
  <si>
    <t>Laggan Woodland Creation</t>
  </si>
  <si>
    <t>Barneth Ltfp</t>
  </si>
  <si>
    <t>Chatto Craigs</t>
  </si>
  <si>
    <t>Acreknowe</t>
  </si>
  <si>
    <t>Windylaws</t>
  </si>
  <si>
    <t>Glencartholm</t>
  </si>
  <si>
    <t>Albierigg Wc</t>
  </si>
  <si>
    <t>Tinnisburn</t>
  </si>
  <si>
    <t>Edgerston</t>
  </si>
  <si>
    <t>Upper Kidston</t>
  </si>
  <si>
    <t xml:space="preserve">Gateloch Woodland Creation </t>
  </si>
  <si>
    <t>Midtown Wc</t>
  </si>
  <si>
    <t>Midtwon Wc</t>
  </si>
  <si>
    <t>Mackilston Woodland Creation</t>
  </si>
  <si>
    <t>Edston Farm Riparian</t>
  </si>
  <si>
    <t>Lyne Farm</t>
  </si>
  <si>
    <t>Heriot Mill</t>
  </si>
  <si>
    <t>Knock Of Luce</t>
  </si>
  <si>
    <t>Solwaybank Nwc</t>
  </si>
  <si>
    <t>Knocktall</t>
  </si>
  <si>
    <t>Bennan</t>
  </si>
  <si>
    <t>Stobo</t>
  </si>
  <si>
    <t>Brigton Borgan Quarry Extension</t>
  </si>
  <si>
    <t>Philip Law Wc</t>
  </si>
  <si>
    <t>Orchards - Agroforestry</t>
  </si>
  <si>
    <t>Forrest Est Compensatory Planting</t>
  </si>
  <si>
    <t>Barshill</t>
  </si>
  <si>
    <t>Leahaugh Wc</t>
  </si>
  <si>
    <t>Newmills Riparian Woodlands</t>
  </si>
  <si>
    <t>Muirfield-Buccleuch Estates</t>
  </si>
  <si>
    <t>Chesterknowes Wood</t>
  </si>
  <si>
    <t>Lincluden Shoot Wc</t>
  </si>
  <si>
    <t>Lauderhaugh Riparian Woodland</t>
  </si>
  <si>
    <t>High Auldgirth</t>
  </si>
  <si>
    <t>Rorie Hill Woodland Creation</t>
  </si>
  <si>
    <t>Barnglieshead Farm</t>
  </si>
  <si>
    <t>Yair</t>
  </si>
  <si>
    <t>Coulter Sike</t>
  </si>
  <si>
    <t>Grange Of Tundergarth</t>
  </si>
  <si>
    <t>Skaith</t>
  </si>
  <si>
    <t>Upper Barr Farm Wc</t>
  </si>
  <si>
    <t>Ashkirktown</t>
  </si>
  <si>
    <t>Crairiepark Farm</t>
  </si>
  <si>
    <t xml:space="preserve"> 215 Knock Of Luce - Coupe 32053 &amp; 32061</t>
  </si>
  <si>
    <t>South Kyle</t>
  </si>
  <si>
    <t>Rusko Hill</t>
  </si>
  <si>
    <t>Crairiepark Native Woodland</t>
  </si>
  <si>
    <t>Cowhill New Native Woodland</t>
  </si>
  <si>
    <t>Glenswinton</t>
  </si>
  <si>
    <t>Upper Barr Farm Wc-Roads</t>
  </si>
  <si>
    <t>Arkleton</t>
  </si>
  <si>
    <t>Kennetsideheads</t>
  </si>
  <si>
    <t>Tannylaggie-Kilquhockdale</t>
  </si>
  <si>
    <t>Shorthope Ltfp</t>
  </si>
  <si>
    <t>Forrest Estate</t>
  </si>
  <si>
    <t>Fleet Basin</t>
  </si>
  <si>
    <t>Brownmoor Hill</t>
  </si>
  <si>
    <t>Annelshope Road</t>
  </si>
  <si>
    <t>Brownhills Forest</t>
  </si>
  <si>
    <t>Upper Nithsdale</t>
  </si>
  <si>
    <t>Dumfries And Galloway</t>
  </si>
  <si>
    <t>South Ayrshire</t>
  </si>
  <si>
    <t xml:space="preserve">Dumfries And Galloway </t>
  </si>
  <si>
    <t>Scottish Borders</t>
  </si>
  <si>
    <t>St Johns Town Of Dalry</t>
  </si>
  <si>
    <t>Dalry</t>
  </si>
  <si>
    <t>Jedburgh</t>
  </si>
  <si>
    <t>Langholm</t>
  </si>
  <si>
    <t>Boreland</t>
  </si>
  <si>
    <t>Waterbeck</t>
  </si>
  <si>
    <t>Galashiels</t>
  </si>
  <si>
    <t>New Galloway</t>
  </si>
  <si>
    <t>Kelso</t>
  </si>
  <si>
    <t>Moniave</t>
  </si>
  <si>
    <t>Straiton</t>
  </si>
  <si>
    <t>Moffat</t>
  </si>
  <si>
    <t>Eskdalemuir</t>
  </si>
  <si>
    <t>Innerleithen</t>
  </si>
  <si>
    <t>Palnackie</t>
  </si>
  <si>
    <t>Penpont</t>
  </si>
  <si>
    <t>Barhill</t>
  </si>
  <si>
    <t>Thornhill</t>
  </si>
  <si>
    <t>Selkirk</t>
  </si>
  <si>
    <t>West Linton</t>
  </si>
  <si>
    <t>Moniaive</t>
  </si>
  <si>
    <t>Dalbeattie</t>
  </si>
  <si>
    <t>Hawick</t>
  </si>
  <si>
    <t>Barr</t>
  </si>
  <si>
    <t>Dalmellington</t>
  </si>
  <si>
    <t>Gordon</t>
  </si>
  <si>
    <t>Dunscore</t>
  </si>
  <si>
    <t>Duns</t>
  </si>
  <si>
    <t>Broughton</t>
  </si>
  <si>
    <t>Carsphairn</t>
  </si>
  <si>
    <t>Dumfries</t>
  </si>
  <si>
    <t>Peebles</t>
  </si>
  <si>
    <t>Conobie</t>
  </si>
  <si>
    <t>Bonchester Bridge</t>
  </si>
  <si>
    <t>Carlops</t>
  </si>
  <si>
    <t>Newcastleton</t>
  </si>
  <si>
    <t xml:space="preserve">Auchencairn </t>
  </si>
  <si>
    <t>Tweedsmuir</t>
  </si>
  <si>
    <t>Newtown St Boswells</t>
  </si>
  <si>
    <t>Lauder</t>
  </si>
  <si>
    <t>Ayrshire</t>
  </si>
  <si>
    <t>Dailly</t>
  </si>
  <si>
    <t>Castle Douglas</t>
  </si>
  <si>
    <t>Melrose</t>
  </si>
  <si>
    <t>Sanquhar</t>
  </si>
  <si>
    <t>Creetown</t>
  </si>
  <si>
    <t xml:space="preserve">Dumfries </t>
  </si>
  <si>
    <t>Eddleston</t>
  </si>
  <si>
    <t>Barrhill</t>
  </si>
  <si>
    <t>Balmaclellan</t>
  </si>
  <si>
    <t>Bentpath</t>
  </si>
  <si>
    <t>Stow</t>
  </si>
  <si>
    <t>Gatehouse Of Fleet</t>
  </si>
  <si>
    <t>Glentrool</t>
  </si>
  <si>
    <t>Cairnryan</t>
  </si>
  <si>
    <t>Glentrool Village</t>
  </si>
  <si>
    <t>Oxton</t>
  </si>
  <si>
    <t>Whauphill</t>
  </si>
  <si>
    <t>Crocketford</t>
  </si>
  <si>
    <t>Sanqhuar</t>
  </si>
  <si>
    <t xml:space="preserve">Dalbeattie </t>
  </si>
  <si>
    <t>Ashkirk</t>
  </si>
  <si>
    <t>Newton Stewart</t>
  </si>
  <si>
    <t>Glenluce</t>
  </si>
  <si>
    <t>Craigdarroch</t>
  </si>
  <si>
    <t>Dundeugh</t>
  </si>
  <si>
    <t xml:space="preserve">Kelso </t>
  </si>
  <si>
    <t>Coldingham</t>
  </si>
  <si>
    <t>Stranraer</t>
  </si>
  <si>
    <t>Kirkcowan</t>
  </si>
  <si>
    <t>Ettrick</t>
  </si>
  <si>
    <t>Oxnam</t>
  </si>
  <si>
    <t>Cranshaws</t>
  </si>
  <si>
    <t>Corsock</t>
  </si>
  <si>
    <t>Kirkcudbright</t>
  </si>
  <si>
    <t>Midlem</t>
  </si>
  <si>
    <t>Lockerbie</t>
  </si>
  <si>
    <t>Kirtlebridge</t>
  </si>
  <si>
    <t>Kirkpatrick Durham</t>
  </si>
  <si>
    <t>Clovenfords</t>
  </si>
  <si>
    <t>Port William</t>
  </si>
  <si>
    <t>Earlston</t>
  </si>
  <si>
    <t>Gelston</t>
  </si>
  <si>
    <t>New Abbey</t>
  </si>
  <si>
    <t>Cannonbie</t>
  </si>
  <si>
    <t>Heriot</t>
  </si>
  <si>
    <t>Milltown</t>
  </si>
  <si>
    <t>Kirkbean</t>
  </si>
  <si>
    <t>Amisfield</t>
  </si>
  <si>
    <t>Ae Village</t>
  </si>
  <si>
    <t>Canonbie</t>
  </si>
  <si>
    <t>Enterkinfoot</t>
  </si>
  <si>
    <t>Holywood</t>
  </si>
  <si>
    <t>Hume</t>
  </si>
  <si>
    <t xml:space="preserve">Moniaive </t>
  </si>
  <si>
    <t>Consent Not Required</t>
  </si>
  <si>
    <t>NT724161</t>
  </si>
  <si>
    <t>NT146416</t>
  </si>
  <si>
    <t>NT565954</t>
  </si>
  <si>
    <t>NT650530</t>
  </si>
  <si>
    <t>NT423071</t>
  </si>
  <si>
    <t>NT535050</t>
  </si>
  <si>
    <t>NT165466</t>
  </si>
  <si>
    <t>NT592125</t>
  </si>
  <si>
    <t>NT399143</t>
  </si>
  <si>
    <t>NT794519</t>
  </si>
  <si>
    <t>NT513188</t>
  </si>
  <si>
    <t>NT115357</t>
  </si>
  <si>
    <t>NT120550</t>
  </si>
  <si>
    <t>NT335314</t>
  </si>
  <si>
    <t>NT437376</t>
  </si>
  <si>
    <t>NT605118</t>
  </si>
  <si>
    <t>NT153578</t>
  </si>
  <si>
    <t>NT192413</t>
  </si>
  <si>
    <t>NT589329</t>
  </si>
  <si>
    <t>NT513463</t>
  </si>
  <si>
    <t>NT079225</t>
  </si>
  <si>
    <t>NT559334</t>
  </si>
  <si>
    <t>NT357367</t>
  </si>
  <si>
    <t>NT171507</t>
  </si>
  <si>
    <t>NT664140</t>
  </si>
  <si>
    <t>NT524568</t>
  </si>
  <si>
    <t>NT725514</t>
  </si>
  <si>
    <t>NT519387</t>
  </si>
  <si>
    <t>NT407470</t>
  </si>
  <si>
    <t>NT718103</t>
  </si>
  <si>
    <t>NT358367</t>
  </si>
  <si>
    <t>NT476473</t>
  </si>
  <si>
    <t>NT458178</t>
  </si>
  <si>
    <t>NT063275</t>
  </si>
  <si>
    <t>NT449573</t>
  </si>
  <si>
    <t>NT350088</t>
  </si>
  <si>
    <t>NT411351</t>
  </si>
  <si>
    <t>NT085300</t>
  </si>
  <si>
    <t>NT477525</t>
  </si>
  <si>
    <t>NT105322</t>
  </si>
  <si>
    <t>NT478212</t>
  </si>
  <si>
    <t>NT230189</t>
  </si>
  <si>
    <t>NT336335</t>
  </si>
  <si>
    <t>NT677365</t>
  </si>
  <si>
    <t>NT867678</t>
  </si>
  <si>
    <t>NT747189</t>
  </si>
  <si>
    <t>NT278131</t>
  </si>
  <si>
    <t>NT730190</t>
  </si>
  <si>
    <t>NT577064</t>
  </si>
  <si>
    <t>NT330096</t>
  </si>
  <si>
    <t>NT525319</t>
  </si>
  <si>
    <t>NT277417</t>
  </si>
  <si>
    <t>NT194335</t>
  </si>
  <si>
    <t>NT459585</t>
  </si>
  <si>
    <t>NT675138</t>
  </si>
  <si>
    <t>NT143365</t>
  </si>
  <si>
    <t>NT545279</t>
  </si>
  <si>
    <t>NT729604</t>
  </si>
  <si>
    <t>NT479328</t>
  </si>
  <si>
    <t>NT283395</t>
  </si>
  <si>
    <t>NT490480</t>
  </si>
  <si>
    <t>NT574365</t>
  </si>
  <si>
    <t>NT109259</t>
  </si>
  <si>
    <t>NT526392</t>
  </si>
  <si>
    <t>NT493095</t>
  </si>
  <si>
    <t>NT683129</t>
  </si>
  <si>
    <t>NT216417</t>
  </si>
  <si>
    <t>NT220410</t>
  </si>
  <si>
    <t>NT195421</t>
  </si>
  <si>
    <t>NT377529</t>
  </si>
  <si>
    <t>NT142398</t>
  </si>
  <si>
    <t>NT719113</t>
  </si>
  <si>
    <t>NT528493</t>
  </si>
  <si>
    <t>NT502197</t>
  </si>
  <si>
    <t>NT510262</t>
  </si>
  <si>
    <t>NT523506</t>
  </si>
  <si>
    <t>NT437350</t>
  </si>
  <si>
    <t>NT481882</t>
  </si>
  <si>
    <t>NT466193</t>
  </si>
  <si>
    <t>NT730410</t>
  </si>
  <si>
    <t>NT233121</t>
  </si>
  <si>
    <t>NT468259</t>
  </si>
  <si>
    <t>NT317154</t>
  </si>
  <si>
    <t xml:space="preserve">NT763294 </t>
  </si>
  <si>
    <t>NT 208428</t>
  </si>
  <si>
    <t>NS355657</t>
  </si>
  <si>
    <t>Forres</t>
  </si>
  <si>
    <t>NJ080470</t>
  </si>
  <si>
    <t>Altyre Estate - Rochuln</t>
  </si>
  <si>
    <t>Scottish Borders Council</t>
  </si>
  <si>
    <t>West Feel Farm</t>
  </si>
  <si>
    <t>Craigieburn</t>
  </si>
  <si>
    <t>NR723612</t>
  </si>
  <si>
    <t>rther to h</t>
  </si>
  <si>
    <t>Broadleaf</t>
  </si>
  <si>
    <t xml:space="preserve">EIA Outcome
</t>
  </si>
  <si>
    <t>Perth and Argyll Conservancy</t>
  </si>
  <si>
    <t xml:space="preserve">Type of Forestry Project  </t>
  </si>
  <si>
    <t>Date of Screeening Opinion</t>
  </si>
  <si>
    <t xml:space="preserve">Date of Scoping Opinion </t>
  </si>
  <si>
    <t>Date of EIA Decision</t>
  </si>
  <si>
    <t>Central Scotland Conservancy</t>
  </si>
  <si>
    <t>South Scotland Conservancy</t>
  </si>
  <si>
    <t>Highland &amp; Islands Conservancy</t>
  </si>
  <si>
    <t>Grampian Conservancy</t>
  </si>
  <si>
    <t xml:space="preserve">This opinion  was reduced as a result of a Judicial  Review therefore there is no screening  opinion  in place for this project </t>
  </si>
  <si>
    <t>East Nethershiels</t>
  </si>
  <si>
    <t>NS697489</t>
  </si>
  <si>
    <t>NS911214</t>
  </si>
  <si>
    <t>North Kyle Windfarm</t>
  </si>
  <si>
    <t>NS533148</t>
  </si>
  <si>
    <t>Glentaggart LTFP</t>
  </si>
  <si>
    <t>NS825246</t>
  </si>
  <si>
    <t>The Pattack Woodland creation</t>
  </si>
  <si>
    <t>GLENFARIGAIG</t>
  </si>
  <si>
    <t>Glenhurich LMP</t>
  </si>
  <si>
    <t>Phoines Lot 3</t>
  </si>
  <si>
    <t>Criech Hill NWC</t>
  </si>
  <si>
    <t>Grudie Gap</t>
  </si>
  <si>
    <t>Glaschoillie</t>
  </si>
  <si>
    <t>Coire na Ciste Montane Woodland</t>
  </si>
  <si>
    <t>NN549893</t>
  </si>
  <si>
    <t>Errogie</t>
  </si>
  <si>
    <t>NH544235</t>
  </si>
  <si>
    <t>NM836687</t>
  </si>
  <si>
    <t>NN696929</t>
  </si>
  <si>
    <t>NH641898</t>
  </si>
  <si>
    <t>Achanalt</t>
  </si>
  <si>
    <t>NH284618</t>
  </si>
  <si>
    <t>NG739002</t>
  </si>
  <si>
    <t>NJ002065</t>
  </si>
  <si>
    <t>Glenswinton Forest (Corsegalss)</t>
  </si>
  <si>
    <t>Glenquicken Phase 2</t>
  </si>
  <si>
    <t>Cocketfield</t>
  </si>
  <si>
    <t>South Mains</t>
  </si>
  <si>
    <t>The Gall</t>
  </si>
  <si>
    <t>Dalleagles</t>
  </si>
  <si>
    <t xml:space="preserve">Ericstaine South Wc </t>
  </si>
  <si>
    <t xml:space="preserve">Ericstain North Wc </t>
  </si>
  <si>
    <t>Wychwood</t>
  </si>
  <si>
    <t>White Cairn Wood</t>
  </si>
  <si>
    <t>Lesham Wood</t>
  </si>
  <si>
    <t>Ladyurd Wc</t>
  </si>
  <si>
    <t>Old Graden</t>
  </si>
  <si>
    <t>Lamb Craigs Wc</t>
  </si>
  <si>
    <t>Carsphairn Ltfp</t>
  </si>
  <si>
    <t>Eldridge Hill Ltfp</t>
  </si>
  <si>
    <t>NX702750</t>
  </si>
  <si>
    <t>NX516599</t>
  </si>
  <si>
    <t>NY057784</t>
  </si>
  <si>
    <t>NS774067</t>
  </si>
  <si>
    <t>NY179891</t>
  </si>
  <si>
    <t>NS576100</t>
  </si>
  <si>
    <t>NT067106</t>
  </si>
  <si>
    <t>NT080132</t>
  </si>
  <si>
    <t>NT120325</t>
  </si>
  <si>
    <t>NX493595</t>
  </si>
  <si>
    <t>NX500604</t>
  </si>
  <si>
    <t>NT148428</t>
  </si>
  <si>
    <t>NT798305</t>
  </si>
  <si>
    <t>NX763979</t>
  </si>
  <si>
    <t>NS622021</t>
  </si>
  <si>
    <t>NX161812</t>
  </si>
  <si>
    <t>Glenbranter LMP - SOR 624</t>
  </si>
  <si>
    <t>East Loch Lomond LMP - SOR 637</t>
  </si>
  <si>
    <t>East Loch Ard - SOR 599</t>
  </si>
  <si>
    <t>West Loch Ard LMP - SOR 640</t>
  </si>
  <si>
    <t>Carie Farm</t>
  </si>
  <si>
    <t>Achray LMP - SOR 625</t>
  </si>
  <si>
    <t>Achray LMP - SOR 631</t>
  </si>
  <si>
    <t>Callander Forest LMP - SOR 368</t>
  </si>
  <si>
    <t>Dalbuie LMP - Balnabraid Glen</t>
  </si>
  <si>
    <t>Forth Mosses LMP</t>
  </si>
  <si>
    <t>Foswell WC</t>
  </si>
  <si>
    <t>Little Drumtie WC</t>
  </si>
  <si>
    <t xml:space="preserve">Drumdarroch </t>
  </si>
  <si>
    <t>Cassafuir</t>
  </si>
  <si>
    <t>Mid Lundie</t>
  </si>
  <si>
    <t>Beinn Ghuilean LMP</t>
  </si>
  <si>
    <t>Witsend Woodland Creation Phase 2</t>
  </si>
  <si>
    <t>North Mull LMP - Peatland Restoration</t>
  </si>
  <si>
    <t>North Mull LMP - Forest Roads</t>
  </si>
  <si>
    <t>Glen Clova Estate</t>
  </si>
  <si>
    <t>Ruantallain Estate Stepping Stones NWC</t>
  </si>
  <si>
    <t>East Loch Ard - SOR 639</t>
  </si>
  <si>
    <t>Ardura LTFP - Forest Road</t>
  </si>
  <si>
    <t>Cruach Neuran LTFP - Forest Road and Upgrade</t>
  </si>
  <si>
    <t>West Loch Awe LMP - IL151 Kennel Cottage Spur</t>
  </si>
  <si>
    <t>Lawers</t>
  </si>
  <si>
    <t>Buchlyvie</t>
  </si>
  <si>
    <t>Torran</t>
  </si>
  <si>
    <t>NS108935</t>
  </si>
  <si>
    <t>NS373980</t>
  </si>
  <si>
    <t>NN434023</t>
  </si>
  <si>
    <t>NS450985</t>
  </si>
  <si>
    <t>NN646377</t>
  </si>
  <si>
    <t>NN513024</t>
  </si>
  <si>
    <t>NN493055</t>
  </si>
  <si>
    <t>NN631084</t>
  </si>
  <si>
    <t>NR741152</t>
  </si>
  <si>
    <t>NS559967</t>
  </si>
  <si>
    <t>NS576888</t>
  </si>
  <si>
    <t>NN778199</t>
  </si>
  <si>
    <t>NN615025</t>
  </si>
  <si>
    <t>NN728046</t>
  </si>
  <si>
    <t>NR720184</t>
  </si>
  <si>
    <t>NM506522</t>
  </si>
  <si>
    <t>NM481545</t>
  </si>
  <si>
    <t>NO323727</t>
  </si>
  <si>
    <t>NR604850</t>
  </si>
  <si>
    <t>NN432009</t>
  </si>
  <si>
    <t>NS082834</t>
  </si>
  <si>
    <t>NM896063</t>
  </si>
  <si>
    <t>Torthorald</t>
  </si>
  <si>
    <t xml:space="preserve">Moffat </t>
  </si>
  <si>
    <t>Blyth Bridge</t>
  </si>
  <si>
    <t>Town Yetholm</t>
  </si>
  <si>
    <t>Tynron</t>
  </si>
  <si>
    <t>LMP 22 Durris  - Quarry</t>
  </si>
  <si>
    <t>NO790929</t>
  </si>
  <si>
    <t>LMP  22 Durris - Deforestation</t>
  </si>
  <si>
    <t>Kildrummy Muir</t>
  </si>
  <si>
    <t>NJ437181</t>
  </si>
  <si>
    <t>Newtyle, Romach Hill</t>
  </si>
  <si>
    <t>NJ047510</t>
  </si>
  <si>
    <t>Auchyle Woodland Creation</t>
  </si>
  <si>
    <t>NN584019</t>
  </si>
  <si>
    <t>Argarten LMP - Coupe 03046</t>
  </si>
  <si>
    <t>NS225950</t>
  </si>
  <si>
    <t>Gartmore Stacking and Forwarder Track</t>
  </si>
  <si>
    <t>NS517978</t>
  </si>
  <si>
    <t>Ewich Road Construction 2024 - Change to road</t>
  </si>
  <si>
    <t>NN353252</t>
  </si>
  <si>
    <t>Southall Farm - Colintraive Native Wood Land Planting</t>
  </si>
  <si>
    <t>NS057736</t>
  </si>
  <si>
    <t>Lochgoilhead LMP - Glen Mhor SOR 644</t>
  </si>
  <si>
    <t>NN219058</t>
  </si>
  <si>
    <t>Largiebaan Wildlife Reserve</t>
  </si>
  <si>
    <t>NR602139</t>
  </si>
  <si>
    <t xml:space="preserve">Freasdail Forest </t>
  </si>
  <si>
    <t>Whitehouse</t>
  </si>
  <si>
    <t>NR812597</t>
  </si>
  <si>
    <t>Bolfracks LTFP - Forest Road</t>
  </si>
  <si>
    <t>NN797473</t>
  </si>
  <si>
    <t>Achray LMP - SOR 362 ATV Access Track</t>
  </si>
  <si>
    <t>NN538010</t>
  </si>
  <si>
    <t>Lick Estate Phase 2 WC - WCP-552</t>
  </si>
  <si>
    <t>NN831578</t>
  </si>
  <si>
    <t>Appin &amp; Bealach</t>
  </si>
  <si>
    <t>NM957510</t>
  </si>
  <si>
    <t>Torran WC</t>
  </si>
  <si>
    <t>NM876057</t>
  </si>
  <si>
    <t>East Loch Awe LMP - Siteheannach Restoration</t>
  </si>
  <si>
    <t>NM965024</t>
  </si>
  <si>
    <t>NN562006</t>
  </si>
  <si>
    <t>Auchengaich Reservoir WC</t>
  </si>
  <si>
    <t>NS722915</t>
  </si>
  <si>
    <t xml:space="preserve">Mor Wood </t>
  </si>
  <si>
    <t>NS505795</t>
  </si>
  <si>
    <t>Forneth West Hills</t>
  </si>
  <si>
    <t>NO091472</t>
  </si>
  <si>
    <t>NN503424</t>
  </si>
  <si>
    <t>East Schiehallion</t>
  </si>
  <si>
    <t>NN718560</t>
  </si>
  <si>
    <t>Backwater Reservoir WC - WCP-860</t>
  </si>
  <si>
    <t>NO259598</t>
  </si>
  <si>
    <t>Newton of Lintrathen</t>
  </si>
  <si>
    <t>NO281574</t>
  </si>
  <si>
    <t>Blairdam</t>
  </si>
  <si>
    <t>Fife Coucil</t>
  </si>
  <si>
    <t>NT129946</t>
  </si>
  <si>
    <t>Eastside Wee Wood</t>
  </si>
  <si>
    <t>NT193596</t>
  </si>
  <si>
    <t>NS661344</t>
  </si>
  <si>
    <t xml:space="preserve">Hartfield </t>
  </si>
  <si>
    <t>Elderslie</t>
  </si>
  <si>
    <t>NS367432</t>
  </si>
  <si>
    <t>Borland Mains</t>
  </si>
  <si>
    <t>NS600185</t>
  </si>
  <si>
    <t>Clunes and Loch Arkaig</t>
  </si>
  <si>
    <t>NN182891</t>
  </si>
  <si>
    <t>Smerrie LTFP</t>
  </si>
  <si>
    <t>ND256404</t>
  </si>
  <si>
    <t>Craigy Call LTFP</t>
  </si>
  <si>
    <t>ND256449</t>
  </si>
  <si>
    <t>Lower Camster LTFP</t>
  </si>
  <si>
    <t>ND249461</t>
  </si>
  <si>
    <t>Glen Orrin WC</t>
  </si>
  <si>
    <t>NH261495</t>
  </si>
  <si>
    <t>Kingshouse Black Corries</t>
  </si>
  <si>
    <t>NN259549</t>
  </si>
  <si>
    <t>Rhemore</t>
  </si>
  <si>
    <t>NM574503</t>
  </si>
  <si>
    <t>Rubha Raonuill</t>
  </si>
  <si>
    <t>NM729998</t>
  </si>
  <si>
    <t>Laudale</t>
  </si>
  <si>
    <t>NM751597</t>
  </si>
  <si>
    <t>NH741894</t>
  </si>
  <si>
    <t>Loch Ashie WC</t>
  </si>
  <si>
    <t>inverness</t>
  </si>
  <si>
    <t>NH643343</t>
  </si>
  <si>
    <t>Sumardale (2 Gesto)</t>
  </si>
  <si>
    <t>NG381363</t>
  </si>
  <si>
    <t>Fort Auguistus LMP 447</t>
  </si>
  <si>
    <t>NH422148</t>
  </si>
  <si>
    <t>Rosehall LTFP</t>
  </si>
  <si>
    <t>NC486035</t>
  </si>
  <si>
    <t>Killundine</t>
  </si>
  <si>
    <t>NM623512</t>
  </si>
  <si>
    <t>Camisky - Deforestation</t>
  </si>
  <si>
    <t>Torlundy</t>
  </si>
  <si>
    <t>NN169811</t>
  </si>
  <si>
    <t>Craig Liath Forest</t>
  </si>
  <si>
    <t>NH310001</t>
  </si>
  <si>
    <t>Lochalsh Woodlands LMP - Glen Udalaine</t>
  </si>
  <si>
    <t>Stromeferry</t>
  </si>
  <si>
    <t>NG902333</t>
  </si>
  <si>
    <t xml:space="preserve"> LMP 22 DURRIS -BRACHMONT</t>
  </si>
  <si>
    <t>Kirkton of Durris</t>
  </si>
  <si>
    <t>NO791929</t>
  </si>
  <si>
    <t>Belcherrie Woodland</t>
  </si>
  <si>
    <t>NJ398345</t>
  </si>
  <si>
    <t>Edinglassie LTFP</t>
  </si>
  <si>
    <t>NJ394377</t>
  </si>
  <si>
    <t>Hill of Gothie, Mearns LMP Coupe38498</t>
  </si>
  <si>
    <t>NO679 839</t>
  </si>
  <si>
    <t>Invercauld The Culsh</t>
  </si>
  <si>
    <t>NO305975</t>
  </si>
  <si>
    <t>Lyne Agroforestry</t>
  </si>
  <si>
    <t>SCOTTISH BORDERS</t>
  </si>
  <si>
    <t>peebles</t>
  </si>
  <si>
    <t>NT203427</t>
  </si>
  <si>
    <t>Edston Agroforestry</t>
  </si>
  <si>
    <t>NT220393</t>
  </si>
  <si>
    <t>Lamb Craigs WC</t>
  </si>
  <si>
    <t>Dumfries &amp; Galloway</t>
  </si>
  <si>
    <t>NX755973</t>
  </si>
  <si>
    <t>Nether Glenlair WC</t>
  </si>
  <si>
    <t>NX761719</t>
  </si>
  <si>
    <t>Piltanton</t>
  </si>
  <si>
    <t>Leswalt</t>
  </si>
  <si>
    <t>NX998630</t>
  </si>
  <si>
    <t>Coshogle &amp; Chapel</t>
  </si>
  <si>
    <t>NS869055</t>
  </si>
  <si>
    <t>Tarcriesh WC</t>
  </si>
  <si>
    <t>NT168372</t>
  </si>
  <si>
    <t xml:space="preserve">Woodside WC </t>
  </si>
  <si>
    <t>NX970689</t>
  </si>
  <si>
    <t>Glendyne Wood</t>
  </si>
  <si>
    <t>NS786106</t>
  </si>
  <si>
    <t>Posso phase 2 comp planting</t>
  </si>
  <si>
    <t>NT203336</t>
  </si>
  <si>
    <t>Woodside WC - Roads EIA</t>
  </si>
  <si>
    <t>Kirroughtree</t>
  </si>
  <si>
    <t>NX450649</t>
  </si>
  <si>
    <t>NT125380</t>
  </si>
  <si>
    <t>nx649638</t>
  </si>
  <si>
    <t>NX786765</t>
  </si>
  <si>
    <t>Nether Dodd</t>
  </si>
  <si>
    <t>NX971965</t>
  </si>
  <si>
    <t>Airriequhillart</t>
  </si>
  <si>
    <t>Bladnoch</t>
  </si>
  <si>
    <t>NX362531</t>
  </si>
  <si>
    <t>NX236754</t>
  </si>
  <si>
    <t>Knockgardner</t>
  </si>
  <si>
    <t>NS350034</t>
  </si>
  <si>
    <t>Dalchork Quarry Expansion 1337 &amp; 6308</t>
  </si>
  <si>
    <t>NC587179</t>
  </si>
  <si>
    <t xml:space="preserve">Skibo estate -Ospisdale Burn </t>
  </si>
  <si>
    <t>Hardgatehead</t>
  </si>
  <si>
    <t>Auchengray</t>
  </si>
  <si>
    <t>NS977542</t>
  </si>
  <si>
    <t>Netherton</t>
  </si>
  <si>
    <t>NS522160</t>
  </si>
  <si>
    <t>Whitecluech</t>
  </si>
  <si>
    <t>NS922528</t>
  </si>
  <si>
    <t>Lambhill and Castle Hill</t>
  </si>
  <si>
    <t>NS325583</t>
  </si>
  <si>
    <t>Mossmulloch</t>
  </si>
  <si>
    <t>NS630426</t>
  </si>
  <si>
    <t>Watston Woodland Creation</t>
  </si>
  <si>
    <t>NS600178</t>
  </si>
  <si>
    <t>Ariogand and Cologin Roadline CG2</t>
  </si>
  <si>
    <t>NM845262</t>
  </si>
  <si>
    <t>Consent not Required</t>
  </si>
  <si>
    <t>Cologin LMP Deforestation For Peat</t>
  </si>
  <si>
    <t>Callander Forests SOR653</t>
  </si>
  <si>
    <t>NN612068</t>
  </si>
  <si>
    <t>High Lossit</t>
  </si>
  <si>
    <t>NR645190</t>
  </si>
  <si>
    <t>Greenburn SOR 651</t>
  </si>
  <si>
    <t>NS506492</t>
  </si>
  <si>
    <t>West Loch Ard LMP SOR 657</t>
  </si>
  <si>
    <t>NS431994</t>
  </si>
  <si>
    <t>Highlandman &amp; Letrault</t>
  </si>
  <si>
    <t>NS279844</t>
  </si>
  <si>
    <t>Aspen, Glencruitten</t>
  </si>
  <si>
    <t>Glencruitten</t>
  </si>
  <si>
    <t>NM885298</t>
  </si>
  <si>
    <t>Loch Katrine Helipad SOR 649</t>
  </si>
  <si>
    <t>NN374094</t>
  </si>
  <si>
    <t>Glenfarg Fordel Road Upgrade</t>
  </si>
  <si>
    <t>NO113120</t>
  </si>
  <si>
    <t>West Strathyre LMP Coupes 82007 82012 82015</t>
  </si>
  <si>
    <t>NN554190</t>
  </si>
  <si>
    <t>Talladh A Bheithe</t>
  </si>
  <si>
    <t>NN563601</t>
  </si>
  <si>
    <t>Allt Bubh A Bhacain</t>
  </si>
  <si>
    <t>Ardlussa</t>
  </si>
  <si>
    <t>NR697957</t>
  </si>
  <si>
    <t>Rowardennan Quarry</t>
  </si>
  <si>
    <t>Letter Farm Infrastructure</t>
  </si>
  <si>
    <t>NO056431</t>
  </si>
  <si>
    <t>East Loch Ard SOR 660</t>
  </si>
  <si>
    <t>NS498994</t>
  </si>
  <si>
    <t>Achray LMP SOR 650</t>
  </si>
  <si>
    <t>NN492060</t>
  </si>
  <si>
    <t>Strathyre West LMP SOR 656</t>
  </si>
  <si>
    <t>NN558183</t>
  </si>
  <si>
    <t>Beinn Bhan SOR 627</t>
  </si>
  <si>
    <t>West Strathyre SOR 665</t>
  </si>
  <si>
    <t>NN546049</t>
  </si>
  <si>
    <t>Achray LMP SOR 662 - Coupe 22005</t>
  </si>
  <si>
    <t>Brig O Turk</t>
  </si>
  <si>
    <t>NN525078</t>
  </si>
  <si>
    <t>Dalnamein Track</t>
  </si>
  <si>
    <t>NN748698</t>
  </si>
  <si>
    <t>Langamull &amp; West Ardhu LTFP / Bellart Bog</t>
  </si>
  <si>
    <t>NM395519</t>
  </si>
  <si>
    <t>Glen Dye</t>
  </si>
  <si>
    <t>Strachan</t>
  </si>
  <si>
    <t>NO635823</t>
  </si>
  <si>
    <t>Burn of Bellyhack</t>
  </si>
  <si>
    <t>Keith</t>
  </si>
  <si>
    <t>NJ425425</t>
  </si>
  <si>
    <t>Abergeldie Estate LTFP</t>
  </si>
  <si>
    <t>NO290935</t>
  </si>
  <si>
    <t>Allt Garb</t>
  </si>
  <si>
    <t>NO151891</t>
  </si>
  <si>
    <t>Drumnagarrow WC</t>
  </si>
  <si>
    <t xml:space="preserve">
NJ392168</t>
  </si>
  <si>
    <t>Rickarton LTFP</t>
  </si>
  <si>
    <t>Stonehaven</t>
  </si>
  <si>
    <t>NO846879</t>
  </si>
  <si>
    <t>Hightown of Tinwald</t>
  </si>
  <si>
    <t>Parkgate</t>
  </si>
  <si>
    <t>NY033830</t>
  </si>
  <si>
    <t>Blythe Water</t>
  </si>
  <si>
    <t>NT594535</t>
  </si>
  <si>
    <t>Heriot Mill woodland creation</t>
  </si>
  <si>
    <t>NT377520</t>
  </si>
  <si>
    <t>Badlieu LTFP</t>
  </si>
  <si>
    <t>NT040176</t>
  </si>
  <si>
    <t>Burnmouth Plantation Forest Road</t>
  </si>
  <si>
    <t>NS833050</t>
  </si>
  <si>
    <t>Fieldfare Wood</t>
  </si>
  <si>
    <t>NS791092</t>
  </si>
  <si>
    <t>Scimitar Wood WC</t>
  </si>
  <si>
    <t>NX502600</t>
  </si>
  <si>
    <t>Lincluden Estate - Drum</t>
  </si>
  <si>
    <t>Shawhead</t>
  </si>
  <si>
    <t>NX850738</t>
  </si>
  <si>
    <t>Howpasley LTFP</t>
  </si>
  <si>
    <t>NT330056</t>
  </si>
  <si>
    <t>Mellendean &amp; Rutherford</t>
  </si>
  <si>
    <t>NT646317</t>
  </si>
  <si>
    <t>Addinston Farm</t>
  </si>
  <si>
    <t>NT521531</t>
  </si>
  <si>
    <t>Corriedow NWC</t>
  </si>
  <si>
    <t>NX758941</t>
  </si>
  <si>
    <t>Highside</t>
  </si>
  <si>
    <t>NT789266</t>
  </si>
  <si>
    <t>Lagganmore WC EIA</t>
  </si>
  <si>
    <t>Portpatrick</t>
  </si>
  <si>
    <t>NX020535</t>
  </si>
  <si>
    <t>Swinside Forest</t>
  </si>
  <si>
    <t>NT718142</t>
  </si>
  <si>
    <t>Colmslie</t>
  </si>
  <si>
    <t>NT500400</t>
  </si>
  <si>
    <t>Eldridge Hill</t>
  </si>
  <si>
    <t>Todrig</t>
  </si>
  <si>
    <t>NT410185</t>
  </si>
  <si>
    <t xml:space="preserve">Ericstaine Road upgrade </t>
  </si>
  <si>
    <t>NT066107</t>
  </si>
  <si>
    <t>CARSPHAIRN LTFP</t>
  </si>
  <si>
    <t>NS620023</t>
  </si>
  <si>
    <t>Ardverikie WC</t>
  </si>
  <si>
    <t>NN554898</t>
  </si>
  <si>
    <t>Dalchork - Quarry Expansion 7890 &amp; 7898</t>
  </si>
  <si>
    <t>NC614124</t>
  </si>
  <si>
    <t>NM702532</t>
  </si>
  <si>
    <t>Easter Ross Lmp - Peatland Restoration</t>
  </si>
  <si>
    <t>NH669789</t>
  </si>
  <si>
    <t>Rosal Forest Peatland Restoration</t>
  </si>
  <si>
    <t>Syre</t>
  </si>
  <si>
    <t>NC700363</t>
  </si>
  <si>
    <t>Ossian LTFP Amendment 2</t>
  </si>
  <si>
    <t>Roybridge</t>
  </si>
  <si>
    <t>NN358780</t>
  </si>
  <si>
    <t>Overscaig Woodland Complex</t>
  </si>
  <si>
    <t>Loch Shin</t>
  </si>
  <si>
    <t>NC462220</t>
  </si>
  <si>
    <t>Scoping Opinion Requested by Applicant  (Reg 15)</t>
  </si>
  <si>
    <t xml:space="preserve">NJ335173 </t>
  </si>
  <si>
    <t>Rothes Estate</t>
  </si>
  <si>
    <t>NJ204531</t>
  </si>
  <si>
    <t>Corrimony Farm Net Zero Woodland</t>
  </si>
  <si>
    <t>NH396330</t>
  </si>
  <si>
    <t>Moine Odhar</t>
  </si>
  <si>
    <t>NN152780</t>
  </si>
  <si>
    <t>Moy Farm North</t>
  </si>
  <si>
    <t>SPEAN BRIDGE</t>
  </si>
  <si>
    <t>NN161832</t>
  </si>
  <si>
    <t>MOY FARM SOUTH</t>
  </si>
  <si>
    <t>NN161830</t>
  </si>
  <si>
    <t>Invermallie NNR</t>
  </si>
  <si>
    <t>NN130890</t>
  </si>
  <si>
    <t>Invermallie WC</t>
  </si>
  <si>
    <t>Glen Chorainn Woodland Creation</t>
  </si>
  <si>
    <t>NH256495</t>
  </si>
  <si>
    <t>Fort Augustus Land Management Plan</t>
  </si>
  <si>
    <t>NH270130</t>
  </si>
  <si>
    <t>Glen Nevis Forest Road</t>
  </si>
  <si>
    <t>NN119729</t>
  </si>
  <si>
    <t>Kirkton Glen LMP - SOR 663</t>
  </si>
  <si>
    <t>NN532219</t>
  </si>
  <si>
    <t>West Strathyre LMP - SOR 670</t>
  </si>
  <si>
    <t>Calander</t>
  </si>
  <si>
    <t>NN603038</t>
  </si>
  <si>
    <t>Tarvie Estate</t>
  </si>
  <si>
    <t>NO011643</t>
  </si>
  <si>
    <t xml:space="preserve">Cononish Glen </t>
  </si>
  <si>
    <t>Tyndrum</t>
  </si>
  <si>
    <t>NN306288</t>
  </si>
  <si>
    <t xml:space="preserve">Loskin Wood </t>
  </si>
  <si>
    <t>NS165794</t>
  </si>
  <si>
    <t>Strathyre East LMP - SOR 664</t>
  </si>
  <si>
    <t>NN567154</t>
  </si>
  <si>
    <t>Cruach Tairbert - SOR 01027</t>
  </si>
  <si>
    <t>NN315071</t>
  </si>
  <si>
    <t>Glen Feochen Estate 2025-03-04</t>
  </si>
  <si>
    <t>Kilmore</t>
  </si>
  <si>
    <t>NM894254</t>
  </si>
  <si>
    <t>Beinn Bhan LMP - SOR 676</t>
  </si>
  <si>
    <t>NN417009</t>
  </si>
  <si>
    <t>East Loch Ard LMP - SOR 672</t>
  </si>
  <si>
    <t>NS516986</t>
  </si>
  <si>
    <t xml:space="preserve">Kindrochet </t>
  </si>
  <si>
    <t>NN802648</t>
  </si>
  <si>
    <t>Lussa LMP</t>
  </si>
  <si>
    <t>NR735307</t>
  </si>
  <si>
    <t>Loch Chon LMP - SOR 674</t>
  </si>
  <si>
    <t>NN408075</t>
  </si>
  <si>
    <t xml:space="preserve">Auchreoch Farm </t>
  </si>
  <si>
    <t>NN354280</t>
  </si>
  <si>
    <t>Crom Allt Gorge</t>
  </si>
  <si>
    <t>NN333321</t>
  </si>
  <si>
    <t>West Strathyre LMP - SOR 681</t>
  </si>
  <si>
    <t>NN551189</t>
  </si>
  <si>
    <t>East Loch Ard LMP - SOR 683</t>
  </si>
  <si>
    <t>NS508998</t>
  </si>
  <si>
    <t>East Loch Ard LMP - SOR 669</t>
  </si>
  <si>
    <t>NS466987</t>
  </si>
  <si>
    <t>Crianlarich LMP SOR 678</t>
  </si>
  <si>
    <t>NN400232</t>
  </si>
  <si>
    <t>West Loch Ard LMP - SOR 675</t>
  </si>
  <si>
    <t>NS468967</t>
  </si>
  <si>
    <t>West Strathyre LMP - SOR 677</t>
  </si>
  <si>
    <t>NN553149</t>
  </si>
  <si>
    <t>Loch Katrine LMP - SOR 680</t>
  </si>
  <si>
    <t>Stronachlachar</t>
  </si>
  <si>
    <t>NN398132</t>
  </si>
  <si>
    <t>Achray LMP - SOR 684</t>
  </si>
  <si>
    <t>NN528024</t>
  </si>
  <si>
    <t>Achray LMP - SOR 682</t>
  </si>
  <si>
    <t>NN538011</t>
  </si>
  <si>
    <t>Glenfinart LMP - SOR 642</t>
  </si>
  <si>
    <t>NS158921</t>
  </si>
  <si>
    <t>Achray LMP - SOR 668</t>
  </si>
  <si>
    <t>NN506033</t>
  </si>
  <si>
    <t>Clyde Windfarm Forest</t>
  </si>
  <si>
    <t>NS987153</t>
  </si>
  <si>
    <t>Outerwards DIR Reservoir</t>
  </si>
  <si>
    <t>NS230654</t>
  </si>
  <si>
    <t>NS861050</t>
  </si>
  <si>
    <t>Knock Fell</t>
  </si>
  <si>
    <t>NX268559</t>
  </si>
  <si>
    <t xml:space="preserve">Raeburn Complex </t>
  </si>
  <si>
    <t>NT270019</t>
  </si>
  <si>
    <t>Cockplay</t>
  </si>
  <si>
    <t>NY177998</t>
  </si>
  <si>
    <t>Dryfehead</t>
  </si>
  <si>
    <t>NT173009</t>
  </si>
  <si>
    <t>Dod Knowes &amp; Ruegill</t>
  </si>
  <si>
    <t>NY171985</t>
  </si>
  <si>
    <t>Kinharvie &amp; Southwick</t>
  </si>
  <si>
    <t>NX943644</t>
  </si>
  <si>
    <t>Auldgirth</t>
  </si>
  <si>
    <t>NX927879</t>
  </si>
  <si>
    <t>Kings Laggan</t>
  </si>
  <si>
    <t>Gatehouse of Fleet</t>
  </si>
  <si>
    <t>NX567595</t>
  </si>
  <si>
    <t>Heathpool LTFP</t>
  </si>
  <si>
    <t>NT252444</t>
  </si>
  <si>
    <t>Toun hill</t>
  </si>
  <si>
    <t>NT392545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</si>
</sst>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6" x14ac:knownFonts="1">
    <font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sz val="11"/>
      <color rgb="FF242424"/>
      <name val="Aptos Narrow"/>
      <family val="2"/>
    </font>
    <font>
      <sz val="11"/>
      <color rgb="FF000000"/>
      <name val="Aptos Narrow"/>
      <family val="2"/>
      <scheme val="minor"/>
    </font>
    <font>
      <sz val="11"/>
      <color rgb="FF333333"/>
      <name val="Aptos Narrow"/>
      <family val="2"/>
      <scheme val="minor"/>
    </font>
    <font>
      <sz val="11"/>
      <color rgb="FF151B1E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theme="1"/>
      <name val="Arial"/>
      <family val="2"/>
    </font>
    <font>
      <sz val="11"/>
      <color theme="1"/>
      <name val="Aptos Narrow"/>
      <family val="2"/>
    </font>
    <font>
      <sz val="11"/>
      <name val="Aptos Narrow"/>
      <family val="2"/>
    </font>
    <font>
      <sz val="11"/>
      <color rgb="FF000000"/>
      <name val="Aptos Narrow"/>
      <family val="2"/>
    </font>
    <font>
      <sz val="11"/>
      <color rgb="FFFF0000"/>
      <name val="Aptos Narrow"/>
      <family val="2"/>
    </font>
    <font>
      <sz val="11"/>
      <color rgb="FF151B1E"/>
      <name val="Aptos Narrow"/>
      <family val="2"/>
    </font>
    <font>
      <b/>
      <u/>
      <sz val="12"/>
      <color theme="1"/>
      <name val="Arial"/>
      <family val="2"/>
    </font>
    <font>
      <strike/>
      <sz val="11"/>
      <color theme="1"/>
      <name val="Aptos Narrow"/>
      <family val="2"/>
      <scheme val="minor"/>
    </font>
    <font>
      <sz val="9"/>
      <color theme="1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rgb="FFFFFFFF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rgb="FFEBEBEB"/>
      </left>
      <right style="thin">
        <color rgb="FFEBEBEB"/>
      </right>
      <top style="thin">
        <color rgb="FFEBEBEB"/>
      </top>
      <bottom style="thin">
        <color rgb="FFEBEBEB"/>
      </bottom>
      <diagonal/>
    </border>
    <border>
      <left style="thin">
        <color rgb="FFEBEBEB"/>
      </left>
      <right style="thin">
        <color rgb="FFEBEBEB"/>
      </right>
      <top/>
      <bottom style="thin">
        <color rgb="FFEBEBEB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2" tint="-9.9948118533890809E-2"/>
      </left>
      <right style="thin">
        <color theme="2" tint="-9.9948118533890809E-2"/>
      </right>
      <top/>
      <bottom style="thin">
        <color theme="2" tint="-9.9948118533890809E-2"/>
      </bottom>
      <diagonal/>
    </border>
    <border>
      <left style="thin">
        <color theme="2" tint="-9.9917600024414813E-2"/>
      </left>
      <right style="thin">
        <color theme="2" tint="-9.9917600024414813E-2"/>
      </right>
      <top style="thin">
        <color theme="2" tint="-9.9917600024414813E-2"/>
      </top>
      <bottom style="thin">
        <color theme="2" tint="-9.9917600024414813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</borders>
  <cellStyleXfs count="1">
    <xf numFmtId="0" fontId="0" fillId="0" borderId="0"/>
  </cellStyleXfs>
  <cellXfs count="157">
    <xf numFmtId="0" fontId="0" fillId="0" borderId="0" xfId="0"/>
    <xf numFmtId="0" fontId="0" fillId="2" borderId="2" xfId="0" applyFill="1" applyBorder="1"/>
    <xf numFmtId="0" fontId="0" fillId="2" borderId="3" xfId="0" applyFill="1" applyBorder="1"/>
    <xf numFmtId="0" fontId="1" fillId="2" borderId="4" xfId="0" applyFont="1" applyFill="1" applyBorder="1" applyAlignment="1">
      <alignment vertical="top" wrapText="1"/>
    </xf>
    <xf numFmtId="0" fontId="1" fillId="2" borderId="5" xfId="0" applyFont="1" applyFill="1" applyBorder="1"/>
    <xf numFmtId="0" fontId="0" fillId="2" borderId="6" xfId="0" applyFill="1" applyBorder="1"/>
    <xf numFmtId="0" fontId="0" fillId="2" borderId="7" xfId="0" applyFill="1" applyBorder="1"/>
    <xf numFmtId="0" fontId="1" fillId="2" borderId="2" xfId="0" applyFont="1" applyFill="1" applyBorder="1"/>
    <xf numFmtId="0" fontId="0" fillId="2" borderId="4" xfId="0" applyFill="1" applyBorder="1"/>
    <xf numFmtId="164" fontId="0" fillId="0" borderId="0" xfId="0" applyNumberFormat="1"/>
    <xf numFmtId="2" fontId="0" fillId="0" borderId="0" xfId="0" applyNumberFormat="1"/>
    <xf numFmtId="14" fontId="0" fillId="0" borderId="0" xfId="0" applyNumberFormat="1"/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0" xfId="0" applyFont="1" applyBorder="1"/>
    <xf numFmtId="0" fontId="3" fillId="3" borderId="10" xfId="0" applyFont="1" applyFill="1" applyBorder="1" applyAlignment="1">
      <alignment horizontal="left" vertical="top" wrapText="1"/>
    </xf>
    <xf numFmtId="0" fontId="3" fillId="4" borderId="10" xfId="0" applyFont="1" applyFill="1" applyBorder="1" applyAlignment="1">
      <alignment horizontal="left" vertical="top" wrapText="1"/>
    </xf>
    <xf numFmtId="2" fontId="1" fillId="2" borderId="5" xfId="0" applyNumberFormat="1" applyFont="1" applyFill="1" applyBorder="1"/>
    <xf numFmtId="2" fontId="0" fillId="2" borderId="6" xfId="0" applyNumberFormat="1" applyFill="1" applyBorder="1"/>
    <xf numFmtId="2" fontId="1" fillId="2" borderId="1" xfId="0" applyNumberFormat="1" applyFont="1" applyFill="1" applyBorder="1" applyAlignment="1">
      <alignment vertical="center" wrapText="1"/>
    </xf>
    <xf numFmtId="0" fontId="0" fillId="3" borderId="10" xfId="0" applyFill="1" applyBorder="1" applyAlignment="1">
      <alignment horizontal="left" vertical="top" wrapText="1"/>
    </xf>
    <xf numFmtId="164" fontId="0" fillId="3" borderId="10" xfId="0" applyNumberFormat="1" applyFill="1" applyBorder="1" applyAlignment="1">
      <alignment horizontal="left" vertical="top" wrapText="1"/>
    </xf>
    <xf numFmtId="2" fontId="0" fillId="3" borderId="10" xfId="0" applyNumberFormat="1" applyFill="1" applyBorder="1" applyAlignment="1">
      <alignment horizontal="left" vertical="top" wrapText="1"/>
    </xf>
    <xf numFmtId="164" fontId="0" fillId="3" borderId="10" xfId="0" applyNumberFormat="1" applyFill="1" applyBorder="1" applyAlignment="1" applyProtection="1">
      <alignment horizontal="left" vertical="top" wrapText="1"/>
      <protection locked="0"/>
    </xf>
    <xf numFmtId="14" fontId="0" fillId="3" borderId="10" xfId="0" applyNumberFormat="1" applyFill="1" applyBorder="1" applyAlignment="1">
      <alignment horizontal="left" vertical="top" wrapText="1"/>
    </xf>
    <xf numFmtId="49" fontId="4" fillId="5" borderId="10" xfId="0" applyNumberFormat="1" applyFont="1" applyFill="1" applyBorder="1" applyAlignment="1">
      <alignment horizontal="left" vertical="top" wrapText="1"/>
    </xf>
    <xf numFmtId="49" fontId="4" fillId="3" borderId="10" xfId="0" applyNumberFormat="1" applyFont="1" applyFill="1" applyBorder="1" applyAlignment="1">
      <alignment horizontal="left" vertical="top" wrapText="1"/>
    </xf>
    <xf numFmtId="0" fontId="5" fillId="3" borderId="10" xfId="0" applyFont="1" applyFill="1" applyBorder="1" applyAlignment="1">
      <alignment horizontal="left" vertical="top" wrapText="1"/>
    </xf>
    <xf numFmtId="49" fontId="0" fillId="0" borderId="0" xfId="0" applyNumberFormat="1"/>
    <xf numFmtId="0" fontId="0" fillId="2" borderId="2" xfId="0" applyFill="1" applyBorder="1" applyAlignment="1">
      <alignment horizontal="left" wrapText="1"/>
    </xf>
    <xf numFmtId="0" fontId="0" fillId="2" borderId="2" xfId="0" applyFill="1" applyBorder="1" applyAlignment="1">
      <alignment horizontal="left"/>
    </xf>
    <xf numFmtId="14" fontId="0" fillId="2" borderId="2" xfId="0" applyNumberFormat="1" applyFill="1" applyBorder="1" applyAlignment="1">
      <alignment horizontal="left"/>
    </xf>
    <xf numFmtId="164" fontId="0" fillId="2" borderId="2" xfId="0" applyNumberFormat="1" applyFill="1" applyBorder="1" applyAlignment="1">
      <alignment horizontal="left"/>
    </xf>
    <xf numFmtId="0" fontId="6" fillId="2" borderId="5" xfId="0" applyFont="1" applyFill="1" applyBorder="1" applyAlignment="1">
      <alignment horizontal="left"/>
    </xf>
    <xf numFmtId="0" fontId="0" fillId="2" borderId="6" xfId="0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3" xfId="0" applyFill="1" applyBorder="1" applyAlignment="1">
      <alignment horizontal="left" wrapText="1"/>
    </xf>
    <xf numFmtId="0" fontId="0" fillId="2" borderId="3" xfId="0" applyFill="1" applyBorder="1" applyAlignment="1">
      <alignment horizontal="left"/>
    </xf>
    <xf numFmtId="14" fontId="0" fillId="2" borderId="3" xfId="0" applyNumberFormat="1" applyFill="1" applyBorder="1" applyAlignment="1">
      <alignment horizontal="left"/>
    </xf>
    <xf numFmtId="164" fontId="0" fillId="2" borderId="3" xfId="0" applyNumberFormat="1" applyFill="1" applyBorder="1" applyAlignment="1">
      <alignment horizontal="left"/>
    </xf>
    <xf numFmtId="0" fontId="6" fillId="2" borderId="2" xfId="0" applyFont="1" applyFill="1" applyBorder="1" applyAlignment="1">
      <alignment horizontal="left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164" fontId="3" fillId="0" borderId="0" xfId="0" applyNumberFormat="1" applyFont="1" applyAlignment="1">
      <alignment horizontal="left"/>
    </xf>
    <xf numFmtId="2" fontId="0" fillId="0" borderId="0" xfId="0" applyNumberFormat="1" applyAlignment="1">
      <alignment horizontal="left"/>
    </xf>
    <xf numFmtId="0" fontId="0" fillId="0" borderId="0" xfId="0" applyAlignment="1">
      <alignment horizontal="left" wrapText="1"/>
    </xf>
    <xf numFmtId="14" fontId="0" fillId="0" borderId="0" xfId="0" applyNumberFormat="1" applyAlignment="1">
      <alignment horizontal="left"/>
    </xf>
    <xf numFmtId="164" fontId="0" fillId="0" borderId="0" xfId="0" applyNumberFormat="1" applyAlignment="1">
      <alignment horizontal="left"/>
    </xf>
    <xf numFmtId="164" fontId="4" fillId="0" borderId="0" xfId="0" applyNumberFormat="1" applyFont="1" applyAlignment="1">
      <alignment horizontal="left"/>
    </xf>
    <xf numFmtId="14" fontId="3" fillId="0" borderId="0" xfId="0" applyNumberFormat="1" applyFont="1" applyAlignment="1">
      <alignment horizontal="left"/>
    </xf>
    <xf numFmtId="164" fontId="3" fillId="0" borderId="11" xfId="0" applyNumberFormat="1" applyFont="1" applyBorder="1" applyAlignment="1">
      <alignment horizontal="left"/>
    </xf>
    <xf numFmtId="164" fontId="0" fillId="0" borderId="12" xfId="0" applyNumberFormat="1" applyBorder="1" applyAlignment="1">
      <alignment horizontal="left"/>
    </xf>
    <xf numFmtId="164" fontId="3" fillId="0" borderId="12" xfId="0" applyNumberFormat="1" applyFont="1" applyBorder="1" applyAlignment="1">
      <alignment horizontal="left"/>
    </xf>
    <xf numFmtId="49" fontId="4" fillId="0" borderId="0" xfId="0" applyNumberFormat="1" applyFont="1" applyAlignment="1">
      <alignment horizontal="left" vertical="center" wrapText="1"/>
    </xf>
    <xf numFmtId="0" fontId="0" fillId="0" borderId="0" xfId="0" applyAlignment="1">
      <alignment wrapText="1"/>
    </xf>
    <xf numFmtId="49" fontId="3" fillId="0" borderId="0" xfId="0" applyNumberFormat="1" applyFont="1" applyAlignment="1">
      <alignment horizontal="left"/>
    </xf>
    <xf numFmtId="49" fontId="0" fillId="0" borderId="0" xfId="0" applyNumberFormat="1" applyAlignment="1">
      <alignment horizontal="left"/>
    </xf>
    <xf numFmtId="0" fontId="0" fillId="3" borderId="13" xfId="0" applyFill="1" applyBorder="1" applyAlignment="1">
      <alignment horizontal="left" wrapText="1"/>
    </xf>
    <xf numFmtId="49" fontId="4" fillId="5" borderId="14" xfId="0" applyNumberFormat="1" applyFont="1" applyFill="1" applyBorder="1" applyAlignment="1">
      <alignment horizontal="left" vertical="top" wrapText="1"/>
    </xf>
    <xf numFmtId="0" fontId="0" fillId="3" borderId="14" xfId="0" applyFill="1" applyBorder="1" applyAlignment="1">
      <alignment horizontal="left" vertical="top" wrapText="1"/>
    </xf>
    <xf numFmtId="164" fontId="0" fillId="3" borderId="14" xfId="0" applyNumberFormat="1" applyFill="1" applyBorder="1" applyAlignment="1">
      <alignment horizontal="left" vertical="top" wrapText="1"/>
    </xf>
    <xf numFmtId="2" fontId="0" fillId="3" borderId="14" xfId="0" applyNumberFormat="1" applyFill="1" applyBorder="1" applyAlignment="1">
      <alignment horizontal="left" vertical="top" wrapText="1"/>
    </xf>
    <xf numFmtId="0" fontId="3" fillId="4" borderId="16" xfId="0" applyFont="1" applyFill="1" applyBorder="1" applyAlignment="1">
      <alignment horizontal="left" vertical="top" wrapText="1"/>
    </xf>
    <xf numFmtId="0" fontId="0" fillId="3" borderId="16" xfId="0" applyFill="1" applyBorder="1" applyAlignment="1">
      <alignment horizontal="left" vertical="top" wrapText="1"/>
    </xf>
    <xf numFmtId="164" fontId="0" fillId="3" borderId="16" xfId="0" applyNumberFormat="1" applyFill="1" applyBorder="1" applyAlignment="1">
      <alignment horizontal="left" vertical="top" wrapText="1"/>
    </xf>
    <xf numFmtId="2" fontId="0" fillId="3" borderId="16" xfId="0" applyNumberFormat="1" applyFill="1" applyBorder="1" applyAlignment="1">
      <alignment horizontal="left" vertical="top" wrapText="1"/>
    </xf>
    <xf numFmtId="0" fontId="0" fillId="3" borderId="15" xfId="0" applyFill="1" applyBorder="1" applyAlignment="1">
      <alignment horizontal="left" vertical="top" wrapText="1"/>
    </xf>
    <xf numFmtId="164" fontId="0" fillId="3" borderId="15" xfId="0" applyNumberFormat="1" applyFill="1" applyBorder="1" applyAlignment="1">
      <alignment horizontal="left" vertical="top" wrapText="1"/>
    </xf>
    <xf numFmtId="2" fontId="0" fillId="3" borderId="15" xfId="0" applyNumberFormat="1" applyFill="1" applyBorder="1" applyAlignment="1">
      <alignment horizontal="left" vertical="top" wrapText="1"/>
    </xf>
    <xf numFmtId="2" fontId="0" fillId="3" borderId="15" xfId="0" applyNumberFormat="1" applyFill="1" applyBorder="1"/>
    <xf numFmtId="0" fontId="0" fillId="3" borderId="15" xfId="0" applyFill="1" applyBorder="1"/>
    <xf numFmtId="49" fontId="4" fillId="3" borderId="17" xfId="0" applyNumberFormat="1" applyFont="1" applyFill="1" applyBorder="1" applyAlignment="1">
      <alignment horizontal="left" vertical="center" wrapText="1"/>
    </xf>
    <xf numFmtId="0" fontId="0" fillId="3" borderId="17" xfId="0" applyFill="1" applyBorder="1" applyAlignment="1">
      <alignment horizontal="left" wrapText="1"/>
    </xf>
    <xf numFmtId="49" fontId="0" fillId="3" borderId="17" xfId="0" applyNumberFormat="1" applyFill="1" applyBorder="1" applyAlignment="1">
      <alignment horizontal="left"/>
    </xf>
    <xf numFmtId="0" fontId="0" fillId="3" borderId="17" xfId="0" applyFill="1" applyBorder="1" applyAlignment="1">
      <alignment horizontal="left"/>
    </xf>
    <xf numFmtId="14" fontId="0" fillId="3" borderId="17" xfId="0" applyNumberFormat="1" applyFill="1" applyBorder="1" applyAlignment="1">
      <alignment horizontal="left"/>
    </xf>
    <xf numFmtId="164" fontId="0" fillId="3" borderId="17" xfId="0" applyNumberFormat="1" applyFill="1" applyBorder="1" applyAlignment="1">
      <alignment horizontal="left"/>
    </xf>
    <xf numFmtId="2" fontId="0" fillId="3" borderId="17" xfId="0" applyNumberFormat="1" applyFill="1" applyBorder="1" applyAlignment="1">
      <alignment horizontal="left"/>
    </xf>
    <xf numFmtId="0" fontId="0" fillId="3" borderId="17" xfId="0" applyFill="1" applyBorder="1"/>
    <xf numFmtId="0" fontId="0" fillId="3" borderId="17" xfId="0" applyFill="1" applyBorder="1" applyAlignment="1">
      <alignment wrapText="1"/>
    </xf>
    <xf numFmtId="0" fontId="3" fillId="3" borderId="17" xfId="0" applyFont="1" applyFill="1" applyBorder="1" applyAlignment="1">
      <alignment horizontal="left" wrapText="1"/>
    </xf>
    <xf numFmtId="0" fontId="7" fillId="0" borderId="0" xfId="0" applyFont="1"/>
    <xf numFmtId="0" fontId="8" fillId="0" borderId="10" xfId="0" applyFont="1" applyBorder="1"/>
    <xf numFmtId="164" fontId="8" fillId="0" borderId="10" xfId="0" applyNumberFormat="1" applyFont="1" applyBorder="1"/>
    <xf numFmtId="2" fontId="8" fillId="0" borderId="10" xfId="0" applyNumberFormat="1" applyFont="1" applyBorder="1"/>
    <xf numFmtId="0" fontId="8" fillId="0" borderId="0" xfId="0" applyFont="1"/>
    <xf numFmtId="0" fontId="9" fillId="3" borderId="10" xfId="0" applyFont="1" applyFill="1" applyBorder="1" applyAlignment="1">
      <alignment horizontal="left" vertical="center"/>
    </xf>
    <xf numFmtId="2" fontId="9" fillId="3" borderId="10" xfId="0" applyNumberFormat="1" applyFont="1" applyFill="1" applyBorder="1" applyAlignment="1">
      <alignment horizontal="left" vertical="center"/>
    </xf>
    <xf numFmtId="14" fontId="9" fillId="3" borderId="10" xfId="0" applyNumberFormat="1" applyFont="1" applyFill="1" applyBorder="1" applyAlignment="1">
      <alignment horizontal="right" vertical="center"/>
    </xf>
    <xf numFmtId="0" fontId="9" fillId="0" borderId="10" xfId="0" applyFont="1" applyBorder="1"/>
    <xf numFmtId="0" fontId="9" fillId="0" borderId="10" xfId="0" applyFont="1" applyBorder="1" applyAlignment="1">
      <alignment wrapText="1"/>
    </xf>
    <xf numFmtId="0" fontId="8" fillId="3" borderId="0" xfId="0" applyFont="1" applyFill="1"/>
    <xf numFmtId="0" fontId="10" fillId="0" borderId="10" xfId="0" applyFont="1" applyBorder="1"/>
    <xf numFmtId="164" fontId="10" fillId="0" borderId="10" xfId="0" applyNumberFormat="1" applyFont="1" applyBorder="1"/>
    <xf numFmtId="2" fontId="11" fillId="0" borderId="10" xfId="0" applyNumberFormat="1" applyFont="1" applyBorder="1"/>
    <xf numFmtId="164" fontId="11" fillId="0" borderId="10" xfId="0" applyNumberFormat="1" applyFont="1" applyBorder="1"/>
    <xf numFmtId="0" fontId="9" fillId="0" borderId="10" xfId="0" applyFont="1" applyBorder="1" applyAlignment="1">
      <alignment horizontal="left" vertical="center"/>
    </xf>
    <xf numFmtId="0" fontId="9" fillId="0" borderId="10" xfId="0" applyFont="1" applyBorder="1" applyAlignment="1">
      <alignment vertical="center"/>
    </xf>
    <xf numFmtId="0" fontId="9" fillId="0" borderId="10" xfId="0" applyFont="1" applyBorder="1" applyAlignment="1">
      <alignment horizontal="left" vertical="center" wrapText="1"/>
    </xf>
    <xf numFmtId="15" fontId="9" fillId="3" borderId="10" xfId="0" applyNumberFormat="1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vertical="center"/>
    </xf>
    <xf numFmtId="0" fontId="9" fillId="4" borderId="10" xfId="0" applyFont="1" applyFill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0" fontId="12" fillId="0" borderId="10" xfId="0" applyFont="1" applyBorder="1"/>
    <xf numFmtId="0" fontId="8" fillId="3" borderId="10" xfId="0" applyFont="1" applyFill="1" applyBorder="1" applyAlignment="1">
      <alignment horizontal="left" vertical="center"/>
    </xf>
    <xf numFmtId="0" fontId="8" fillId="0" borderId="10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wrapText="1"/>
    </xf>
    <xf numFmtId="0" fontId="13" fillId="2" borderId="2" xfId="0" applyFont="1" applyFill="1" applyBorder="1"/>
    <xf numFmtId="0" fontId="14" fillId="0" borderId="0" xfId="0" applyFont="1" applyAlignment="1">
      <alignment horizontal="left" wrapText="1"/>
    </xf>
    <xf numFmtId="49" fontId="14" fillId="0" borderId="0" xfId="0" applyNumberFormat="1" applyFont="1" applyAlignment="1">
      <alignment horizontal="left"/>
    </xf>
    <xf numFmtId="0" fontId="14" fillId="0" borderId="0" xfId="0" applyFont="1" applyAlignment="1">
      <alignment horizontal="left"/>
    </xf>
    <xf numFmtId="14" fontId="14" fillId="0" borderId="0" xfId="0" applyNumberFormat="1" applyFont="1" applyAlignment="1">
      <alignment horizontal="left"/>
    </xf>
    <xf numFmtId="164" fontId="14" fillId="0" borderId="0" xfId="0" applyNumberFormat="1" applyFont="1" applyAlignment="1">
      <alignment horizontal="left"/>
    </xf>
    <xf numFmtId="2" fontId="14" fillId="0" borderId="0" xfId="0" applyNumberFormat="1" applyFont="1" applyAlignment="1">
      <alignment horizontal="left"/>
    </xf>
    <xf numFmtId="14" fontId="0" fillId="0" borderId="0" xfId="0" applyNumberFormat="1" applyAlignment="1">
      <alignment horizontal="left" vertical="top" wrapText="1"/>
    </xf>
    <xf numFmtId="0" fontId="15" fillId="0" borderId="0" xfId="0" applyFont="1"/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left"/>
    </xf>
    <xf numFmtId="14" fontId="8" fillId="0" borderId="0" xfId="0" applyNumberFormat="1" applyFont="1" applyAlignment="1">
      <alignment horizontal="left"/>
    </xf>
    <xf numFmtId="164" fontId="8" fillId="0" borderId="0" xfId="0" applyNumberFormat="1" applyFont="1" applyAlignment="1">
      <alignment horizontal="left"/>
    </xf>
    <xf numFmtId="2" fontId="8" fillId="0" borderId="0" xfId="0" applyNumberFormat="1" applyFont="1" applyAlignment="1">
      <alignment horizontal="left"/>
    </xf>
    <xf numFmtId="0" fontId="12" fillId="0" borderId="0" xfId="0" applyFont="1"/>
    <xf numFmtId="2" fontId="9" fillId="3" borderId="10" xfId="0" applyNumberFormat="1" applyFont="1" applyFill="1" applyBorder="1" applyAlignment="1">
      <alignment horizontal="center" vertical="center"/>
    </xf>
    <xf numFmtId="2" fontId="9" fillId="3" borderId="10" xfId="0" applyNumberFormat="1" applyFont="1" applyFill="1" applyBorder="1" applyAlignment="1">
      <alignment horizontal="right" vertical="center" wrapText="1"/>
    </xf>
    <xf numFmtId="2" fontId="10" fillId="0" borderId="10" xfId="0" applyNumberFormat="1" applyFont="1" applyBorder="1"/>
    <xf numFmtId="2" fontId="8" fillId="0" borderId="0" xfId="0" applyNumberFormat="1" applyFont="1"/>
    <xf numFmtId="2" fontId="10" fillId="0" borderId="0" xfId="0" applyNumberFormat="1" applyFont="1" applyAlignment="1">
      <alignment horizontal="right" vertical="center"/>
    </xf>
    <xf numFmtId="0" fontId="0" fillId="0" borderId="0" xfId="0" applyAlignment="1">
      <alignment vertical="top"/>
    </xf>
    <xf numFmtId="14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164" fontId="0" fillId="0" borderId="0" xfId="0" applyNumberFormat="1" applyAlignment="1">
      <alignment vertical="top"/>
    </xf>
    <xf numFmtId="2" fontId="0" fillId="0" borderId="0" xfId="0" applyNumberFormat="1" applyAlignment="1">
      <alignment vertical="top"/>
    </xf>
    <xf numFmtId="14" fontId="0" fillId="0" borderId="18" xfId="0" applyNumberFormat="1" applyBorder="1" applyAlignment="1">
      <alignment horizontal="left" vertical="top" wrapText="1"/>
    </xf>
    <xf numFmtId="14" fontId="0" fillId="3" borderId="18" xfId="0" applyNumberFormat="1" applyFill="1" applyBorder="1" applyAlignment="1">
      <alignment horizontal="left" vertical="top" wrapText="1"/>
    </xf>
    <xf numFmtId="2" fontId="0" fillId="0" borderId="0" xfId="0" applyNumberFormat="1" applyAlignment="1">
      <alignment horizontal="left" vertical="top" wrapText="1"/>
    </xf>
    <xf numFmtId="0" fontId="0" fillId="3" borderId="0" xfId="0" applyFill="1"/>
    <xf numFmtId="14" fontId="0" fillId="3" borderId="0" xfId="0" applyNumberFormat="1" applyFill="1"/>
    <xf numFmtId="2" fontId="0" fillId="3" borderId="0" xfId="0" applyNumberFormat="1" applyFill="1"/>
    <xf numFmtId="164" fontId="0" fillId="3" borderId="0" xfId="0" applyNumberFormat="1" applyFill="1"/>
    <xf numFmtId="164" fontId="0" fillId="0" borderId="0" xfId="0" applyNumberFormat="1" applyAlignment="1">
      <alignment horizontal="left" vertical="top" wrapText="1"/>
    </xf>
    <xf numFmtId="0" fontId="1" fillId="2" borderId="8" xfId="0" applyFont="1" applyFill="1" applyBorder="1"/>
    <xf numFmtId="0" fontId="0" fillId="2" borderId="9" xfId="0" applyFill="1" applyBorder="1"/>
    <xf numFmtId="2" fontId="1" fillId="2" borderId="8" xfId="0" applyNumberFormat="1" applyFont="1" applyFill="1" applyBorder="1"/>
    <xf numFmtId="2" fontId="0" fillId="2" borderId="9" xfId="0" applyNumberFormat="1" applyFill="1" applyBorder="1"/>
    <xf numFmtId="0" fontId="1" fillId="2" borderId="8" xfId="0" applyFont="1" applyFill="1" applyBorder="1" applyAlignment="1">
      <alignment horizontal="left" vertical="top" wrapText="1"/>
    </xf>
    <xf numFmtId="0" fontId="0" fillId="2" borderId="9" xfId="0" applyFill="1" applyBorder="1" applyAlignment="1">
      <alignment horizontal="left" vertical="top" wrapText="1"/>
    </xf>
    <xf numFmtId="0" fontId="1" fillId="2" borderId="5" xfId="0" applyFont="1" applyFill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6" fillId="2" borderId="8" xfId="0" applyFont="1" applyFill="1" applyBorder="1" applyAlignment="1">
      <alignment horizontal="left"/>
    </xf>
    <xf numFmtId="0" fontId="0" fillId="2" borderId="9" xfId="0" applyFill="1" applyBorder="1" applyAlignment="1">
      <alignment horizontal="left"/>
    </xf>
    <xf numFmtId="0" fontId="1" fillId="2" borderId="4" xfId="0" applyFont="1" applyFill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CF799-AA47-4F3A-8DAB-125BE04FD26A}">
  <dimension ref="A1:Q596"/>
  <sheetViews>
    <sheetView topLeftCell="A366" workbookViewId="0">
      <selection activeCell="B399" sqref="B399"/>
    </sheetView>
  </sheetViews>
  <sheetFormatPr defaultRowHeight="15" x14ac:dyDescent="0.25"/>
  <cols>
    <col min="1" max="1" width="59.5703125" bestFit="1" customWidth="1"/>
    <col min="2" max="2" width="23.28515625" customWidth="1"/>
    <col min="3" max="3" width="28" bestFit="1" customWidth="1"/>
    <col min="4" max="4" width="13.42578125" bestFit="1" customWidth="1"/>
    <col min="5" max="5" width="19.5703125" bestFit="1" customWidth="1"/>
    <col min="6" max="6" width="12.7109375" bestFit="1" customWidth="1"/>
    <col min="7" max="7" width="10.42578125" bestFit="1" customWidth="1"/>
    <col min="8" max="8" width="12.7109375" bestFit="1" customWidth="1"/>
    <col min="9" max="9" width="8.5703125" customWidth="1"/>
    <col min="10" max="10" width="11" bestFit="1" customWidth="1"/>
    <col min="11" max="11" width="8.5703125" bestFit="1" customWidth="1"/>
    <col min="13" max="13" width="11.7109375" bestFit="1" customWidth="1"/>
    <col min="14" max="14" width="12.28515625" bestFit="1" customWidth="1"/>
  </cols>
  <sheetData>
    <row r="1" spans="1:14" ht="15.75" customHeight="1" x14ac:dyDescent="0.25">
      <c r="A1" s="112" t="s">
        <v>3440</v>
      </c>
      <c r="B1" s="1"/>
      <c r="C1" s="1"/>
      <c r="D1" s="1"/>
      <c r="E1" s="1"/>
      <c r="F1" s="1"/>
      <c r="G1" s="1"/>
      <c r="H1" s="1"/>
      <c r="I1" s="4" t="s">
        <v>0</v>
      </c>
      <c r="J1" s="5"/>
      <c r="K1" s="5"/>
      <c r="L1" s="5"/>
      <c r="M1" s="5"/>
      <c r="N1" s="6"/>
    </row>
    <row r="2" spans="1:14" ht="15.75" x14ac:dyDescent="0.25">
      <c r="A2" s="2"/>
      <c r="B2" s="2"/>
      <c r="C2" s="2"/>
      <c r="D2" s="2"/>
      <c r="E2" s="2"/>
      <c r="F2" s="2"/>
      <c r="G2" s="2"/>
      <c r="H2" s="2"/>
      <c r="I2" s="145" t="s">
        <v>1</v>
      </c>
      <c r="J2" s="146"/>
      <c r="K2" s="145" t="s">
        <v>2</v>
      </c>
      <c r="L2" s="146"/>
      <c r="M2" s="7" t="s">
        <v>3</v>
      </c>
      <c r="N2" s="7" t="s">
        <v>4</v>
      </c>
    </row>
    <row r="3" spans="1:14" ht="52.5" customHeight="1" x14ac:dyDescent="0.25">
      <c r="A3" s="3" t="s">
        <v>5</v>
      </c>
      <c r="B3" s="3" t="s">
        <v>6</v>
      </c>
      <c r="C3" s="3" t="s">
        <v>7</v>
      </c>
      <c r="D3" s="3" t="s">
        <v>8</v>
      </c>
      <c r="E3" s="3" t="s">
        <v>3432</v>
      </c>
      <c r="F3" s="3" t="s">
        <v>3435</v>
      </c>
      <c r="G3" s="3" t="s">
        <v>3436</v>
      </c>
      <c r="H3" s="3" t="s">
        <v>3437</v>
      </c>
      <c r="I3" s="21" t="s">
        <v>9</v>
      </c>
      <c r="J3" s="21" t="s">
        <v>3431</v>
      </c>
      <c r="K3" s="21" t="s">
        <v>9</v>
      </c>
      <c r="L3" s="21" t="s">
        <v>3431</v>
      </c>
      <c r="M3" s="8"/>
      <c r="N3" s="8"/>
    </row>
    <row r="4" spans="1:14" s="88" customFormat="1" x14ac:dyDescent="0.25">
      <c r="A4" s="89" t="s">
        <v>98</v>
      </c>
      <c r="B4" s="85" t="s">
        <v>11</v>
      </c>
      <c r="C4" s="85" t="s">
        <v>2619</v>
      </c>
      <c r="D4" s="85" t="s">
        <v>99</v>
      </c>
      <c r="E4" s="85" t="s">
        <v>100</v>
      </c>
      <c r="F4" s="86">
        <v>43152</v>
      </c>
      <c r="G4" s="86">
        <v>43187</v>
      </c>
      <c r="H4" s="86">
        <v>43907</v>
      </c>
      <c r="I4" s="87">
        <v>1969.5</v>
      </c>
      <c r="J4" s="87">
        <v>1060.5</v>
      </c>
      <c r="K4" s="87"/>
      <c r="L4" s="87"/>
      <c r="M4" s="87"/>
      <c r="N4" s="87"/>
    </row>
    <row r="5" spans="1:14" s="88" customFormat="1" x14ac:dyDescent="0.25">
      <c r="A5" s="99" t="s">
        <v>17</v>
      </c>
      <c r="B5" s="85" t="s">
        <v>11</v>
      </c>
      <c r="C5" s="85" t="s">
        <v>2621</v>
      </c>
      <c r="D5" s="85" t="s">
        <v>18</v>
      </c>
      <c r="E5" s="85" t="s">
        <v>14</v>
      </c>
      <c r="F5" s="86">
        <v>43580</v>
      </c>
      <c r="G5" s="86"/>
      <c r="H5" s="86"/>
      <c r="I5" s="87">
        <v>27.96</v>
      </c>
      <c r="J5" s="87">
        <v>158.44</v>
      </c>
      <c r="K5" s="87"/>
      <c r="L5" s="87"/>
      <c r="M5" s="87"/>
      <c r="N5" s="87"/>
    </row>
    <row r="6" spans="1:14" s="88" customFormat="1" x14ac:dyDescent="0.25">
      <c r="A6" s="99" t="s">
        <v>10</v>
      </c>
      <c r="B6" s="85" t="s">
        <v>11</v>
      </c>
      <c r="C6" s="85" t="s">
        <v>12</v>
      </c>
      <c r="D6" s="85" t="s">
        <v>13</v>
      </c>
      <c r="E6" s="85" t="s">
        <v>14</v>
      </c>
      <c r="F6" s="86">
        <v>43581</v>
      </c>
      <c r="G6" s="86"/>
      <c r="H6" s="86"/>
      <c r="I6" s="87">
        <v>55.79</v>
      </c>
      <c r="J6" s="87">
        <v>8.3800000000000008</v>
      </c>
      <c r="K6" s="87"/>
      <c r="L6" s="87"/>
      <c r="M6" s="87"/>
      <c r="N6" s="87"/>
    </row>
    <row r="7" spans="1:14" s="88" customFormat="1" x14ac:dyDescent="0.25">
      <c r="A7" s="99" t="s">
        <v>15</v>
      </c>
      <c r="B7" s="85" t="s">
        <v>11</v>
      </c>
      <c r="C7" s="85" t="s">
        <v>2622</v>
      </c>
      <c r="D7" s="85" t="s">
        <v>16</v>
      </c>
      <c r="E7" s="85" t="s">
        <v>14</v>
      </c>
      <c r="F7" s="86">
        <v>43585</v>
      </c>
      <c r="G7" s="86"/>
      <c r="H7" s="86"/>
      <c r="I7" s="87"/>
      <c r="J7" s="87"/>
      <c r="K7" s="87"/>
      <c r="L7" s="87"/>
      <c r="M7" s="87">
        <v>0.67</v>
      </c>
      <c r="N7" s="87"/>
    </row>
    <row r="8" spans="1:14" s="88" customFormat="1" x14ac:dyDescent="0.25">
      <c r="A8" s="99" t="s">
        <v>19</v>
      </c>
      <c r="B8" s="85" t="s">
        <v>11</v>
      </c>
      <c r="C8" s="85" t="s">
        <v>2623</v>
      </c>
      <c r="D8" s="85" t="s">
        <v>20</v>
      </c>
      <c r="E8" s="85" t="s">
        <v>14</v>
      </c>
      <c r="F8" s="86">
        <v>43595</v>
      </c>
      <c r="G8" s="86"/>
      <c r="H8" s="86"/>
      <c r="I8" s="87">
        <v>0.5</v>
      </c>
      <c r="J8" s="87">
        <v>33.049999999999997</v>
      </c>
      <c r="K8" s="87"/>
      <c r="L8" s="87"/>
      <c r="M8" s="87"/>
      <c r="N8" s="87"/>
    </row>
    <row r="9" spans="1:14" s="88" customFormat="1" x14ac:dyDescent="0.25">
      <c r="A9" s="99" t="s">
        <v>2500</v>
      </c>
      <c r="B9" s="85" t="s">
        <v>11</v>
      </c>
      <c r="C9" s="85" t="s">
        <v>2624</v>
      </c>
      <c r="D9" s="85" t="s">
        <v>23</v>
      </c>
      <c r="E9" s="85" t="s">
        <v>14</v>
      </c>
      <c r="F9" s="86">
        <v>43601</v>
      </c>
      <c r="G9" s="86"/>
      <c r="H9" s="86"/>
      <c r="I9" s="87">
        <v>179.63</v>
      </c>
      <c r="J9" s="87">
        <v>31.7</v>
      </c>
      <c r="K9" s="87"/>
      <c r="L9" s="87"/>
      <c r="M9" s="87"/>
      <c r="N9" s="87"/>
    </row>
    <row r="10" spans="1:14" s="88" customFormat="1" x14ac:dyDescent="0.25">
      <c r="A10" s="99" t="s">
        <v>24</v>
      </c>
      <c r="B10" s="85" t="s">
        <v>11</v>
      </c>
      <c r="C10" s="85" t="s">
        <v>514</v>
      </c>
      <c r="D10" s="85" t="s">
        <v>25</v>
      </c>
      <c r="E10" s="85" t="s">
        <v>14</v>
      </c>
      <c r="F10" s="86">
        <v>43601</v>
      </c>
      <c r="G10" s="86"/>
      <c r="H10" s="86"/>
      <c r="I10" s="87"/>
      <c r="J10" s="87"/>
      <c r="K10" s="87"/>
      <c r="L10" s="87"/>
      <c r="M10" s="87">
        <v>1</v>
      </c>
      <c r="N10" s="87"/>
    </row>
    <row r="11" spans="1:14" s="88" customFormat="1" x14ac:dyDescent="0.25">
      <c r="A11" s="100" t="s">
        <v>26</v>
      </c>
      <c r="B11" s="85" t="s">
        <v>11</v>
      </c>
      <c r="C11" s="85" t="s">
        <v>2625</v>
      </c>
      <c r="D11" s="85" t="s">
        <v>27</v>
      </c>
      <c r="E11" s="85" t="s">
        <v>14</v>
      </c>
      <c r="F11" s="86">
        <v>43620</v>
      </c>
      <c r="G11" s="86"/>
      <c r="H11" s="86"/>
      <c r="I11" s="87"/>
      <c r="J11" s="87"/>
      <c r="K11" s="87"/>
      <c r="L11" s="87"/>
      <c r="M11" s="87">
        <v>3</v>
      </c>
      <c r="N11" s="87">
        <v>0.8</v>
      </c>
    </row>
    <row r="12" spans="1:14" s="88" customFormat="1" x14ac:dyDescent="0.25">
      <c r="A12" s="99" t="s">
        <v>28</v>
      </c>
      <c r="B12" s="85" t="s">
        <v>11</v>
      </c>
      <c r="C12" s="85" t="s">
        <v>494</v>
      </c>
      <c r="D12" s="85" t="s">
        <v>29</v>
      </c>
      <c r="E12" s="85" t="s">
        <v>14</v>
      </c>
      <c r="F12" s="86">
        <v>43628</v>
      </c>
      <c r="G12" s="86"/>
      <c r="H12" s="86"/>
      <c r="I12" s="87"/>
      <c r="J12" s="87"/>
      <c r="K12" s="87"/>
      <c r="L12" s="87"/>
      <c r="M12" s="87">
        <v>0.25</v>
      </c>
      <c r="N12" s="87"/>
    </row>
    <row r="13" spans="1:14" s="88" customFormat="1" x14ac:dyDescent="0.25">
      <c r="A13" s="99" t="s">
        <v>30</v>
      </c>
      <c r="B13" s="85" t="s">
        <v>11</v>
      </c>
      <c r="C13" s="85" t="s">
        <v>491</v>
      </c>
      <c r="D13" s="85" t="s">
        <v>31</v>
      </c>
      <c r="E13" s="85" t="s">
        <v>14</v>
      </c>
      <c r="F13" s="86">
        <v>43640</v>
      </c>
      <c r="G13" s="86"/>
      <c r="H13" s="86"/>
      <c r="I13" s="87"/>
      <c r="J13" s="87"/>
      <c r="K13" s="87"/>
      <c r="L13" s="87"/>
      <c r="M13" s="87">
        <v>2.8</v>
      </c>
      <c r="N13" s="87"/>
    </row>
    <row r="14" spans="1:14" s="88" customFormat="1" x14ac:dyDescent="0.25">
      <c r="A14" s="99" t="s">
        <v>32</v>
      </c>
      <c r="B14" s="85" t="s">
        <v>11</v>
      </c>
      <c r="C14" s="85" t="s">
        <v>458</v>
      </c>
      <c r="D14" s="85" t="s">
        <v>33</v>
      </c>
      <c r="E14" s="85" t="s">
        <v>14</v>
      </c>
      <c r="F14" s="86">
        <v>43662</v>
      </c>
      <c r="G14" s="86"/>
      <c r="H14" s="86"/>
      <c r="I14" s="87"/>
      <c r="J14" s="87">
        <v>200</v>
      </c>
      <c r="K14" s="87"/>
      <c r="L14" s="87"/>
      <c r="M14" s="87">
        <v>1.1000000000000001</v>
      </c>
      <c r="N14" s="87"/>
    </row>
    <row r="15" spans="1:14" s="88" customFormat="1" x14ac:dyDescent="0.25">
      <c r="A15" s="99" t="s">
        <v>2501</v>
      </c>
      <c r="B15" s="85" t="s">
        <v>11</v>
      </c>
      <c r="C15" s="85" t="s">
        <v>2626</v>
      </c>
      <c r="D15" s="85" t="s">
        <v>34</v>
      </c>
      <c r="E15" s="85" t="s">
        <v>14</v>
      </c>
      <c r="F15" s="86">
        <v>43669</v>
      </c>
      <c r="G15" s="86"/>
      <c r="H15" s="86"/>
      <c r="I15" s="87"/>
      <c r="J15" s="87">
        <v>41</v>
      </c>
      <c r="K15" s="87">
        <v>56</v>
      </c>
      <c r="L15" s="87"/>
      <c r="M15" s="87">
        <v>2.5</v>
      </c>
      <c r="N15" s="87">
        <v>2</v>
      </c>
    </row>
    <row r="16" spans="1:14" s="88" customFormat="1" x14ac:dyDescent="0.25">
      <c r="A16" s="99" t="s">
        <v>2502</v>
      </c>
      <c r="B16" s="85" t="s">
        <v>11</v>
      </c>
      <c r="C16" s="85" t="s">
        <v>562</v>
      </c>
      <c r="D16" s="85" t="s">
        <v>35</v>
      </c>
      <c r="E16" s="85" t="s">
        <v>14</v>
      </c>
      <c r="F16" s="86">
        <v>43669</v>
      </c>
      <c r="G16" s="86"/>
      <c r="H16" s="86"/>
      <c r="I16" s="87"/>
      <c r="J16" s="87">
        <v>108</v>
      </c>
      <c r="K16" s="87"/>
      <c r="L16" s="87"/>
      <c r="M16" s="87"/>
      <c r="N16" s="87"/>
    </row>
    <row r="17" spans="1:14" s="88" customFormat="1" ht="15" customHeight="1" x14ac:dyDescent="0.25">
      <c r="A17" s="111" t="s">
        <v>36</v>
      </c>
      <c r="B17" s="85" t="s">
        <v>11</v>
      </c>
      <c r="C17" s="85" t="s">
        <v>2627</v>
      </c>
      <c r="D17" s="85" t="s">
        <v>37</v>
      </c>
      <c r="E17" s="85" t="s">
        <v>14</v>
      </c>
      <c r="F17" s="86">
        <v>43675</v>
      </c>
      <c r="G17" s="86"/>
      <c r="H17" s="86"/>
      <c r="I17" s="87"/>
      <c r="J17" s="87">
        <v>31</v>
      </c>
      <c r="K17" s="87"/>
      <c r="L17" s="87"/>
      <c r="M17" s="87"/>
      <c r="N17" s="87"/>
    </row>
    <row r="18" spans="1:14" s="88" customFormat="1" x14ac:dyDescent="0.25">
      <c r="A18" s="99" t="s">
        <v>38</v>
      </c>
      <c r="B18" s="85" t="s">
        <v>11</v>
      </c>
      <c r="C18" s="85" t="s">
        <v>567</v>
      </c>
      <c r="D18" s="85" t="s">
        <v>39</v>
      </c>
      <c r="E18" s="85" t="s">
        <v>14</v>
      </c>
      <c r="F18" s="86">
        <v>43683</v>
      </c>
      <c r="G18" s="86"/>
      <c r="H18" s="86"/>
      <c r="I18" s="87"/>
      <c r="J18" s="87"/>
      <c r="K18" s="87">
        <v>70.010000000000005</v>
      </c>
      <c r="L18" s="87"/>
      <c r="M18" s="87"/>
      <c r="N18" s="87"/>
    </row>
    <row r="19" spans="1:14" s="88" customFormat="1" x14ac:dyDescent="0.25">
      <c r="A19" s="99" t="s">
        <v>40</v>
      </c>
      <c r="B19" s="85" t="s">
        <v>11</v>
      </c>
      <c r="C19" s="85" t="s">
        <v>363</v>
      </c>
      <c r="D19" s="85" t="s">
        <v>41</v>
      </c>
      <c r="E19" s="85" t="s">
        <v>14</v>
      </c>
      <c r="F19" s="86">
        <v>43684</v>
      </c>
      <c r="G19" s="86"/>
      <c r="H19" s="86"/>
      <c r="I19" s="87"/>
      <c r="J19" s="87">
        <v>3.5</v>
      </c>
      <c r="K19" s="87"/>
      <c r="L19" s="87"/>
      <c r="M19" s="87"/>
      <c r="N19" s="87"/>
    </row>
    <row r="20" spans="1:14" s="88" customFormat="1" x14ac:dyDescent="0.25">
      <c r="A20" s="99" t="s">
        <v>42</v>
      </c>
      <c r="B20" s="85" t="s">
        <v>11</v>
      </c>
      <c r="C20" s="85" t="s">
        <v>2628</v>
      </c>
      <c r="D20" s="85" t="s">
        <v>43</v>
      </c>
      <c r="E20" s="85" t="s">
        <v>14</v>
      </c>
      <c r="F20" s="86">
        <v>43691</v>
      </c>
      <c r="G20" s="86"/>
      <c r="H20" s="86"/>
      <c r="I20" s="87"/>
      <c r="J20" s="87"/>
      <c r="K20" s="87"/>
      <c r="L20" s="87"/>
      <c r="M20" s="87">
        <v>0.5</v>
      </c>
      <c r="N20" s="87">
        <v>0.25</v>
      </c>
    </row>
    <row r="21" spans="1:14" s="88" customFormat="1" x14ac:dyDescent="0.25">
      <c r="A21" s="99" t="s">
        <v>44</v>
      </c>
      <c r="B21" s="85" t="s">
        <v>11</v>
      </c>
      <c r="C21" s="85" t="s">
        <v>2629</v>
      </c>
      <c r="D21" s="85" t="s">
        <v>45</v>
      </c>
      <c r="E21" s="85" t="s">
        <v>14</v>
      </c>
      <c r="F21" s="86">
        <v>43697</v>
      </c>
      <c r="G21" s="86"/>
      <c r="H21" s="86"/>
      <c r="I21" s="87"/>
      <c r="J21" s="87"/>
      <c r="K21" s="87">
        <v>2.34</v>
      </c>
      <c r="L21" s="87"/>
      <c r="M21" s="87">
        <v>1.02</v>
      </c>
      <c r="N21" s="87"/>
    </row>
    <row r="22" spans="1:14" s="88" customFormat="1" x14ac:dyDescent="0.25">
      <c r="A22" s="99" t="s">
        <v>46</v>
      </c>
      <c r="B22" s="85" t="s">
        <v>11</v>
      </c>
      <c r="C22" s="85" t="s">
        <v>2630</v>
      </c>
      <c r="D22" s="85" t="s">
        <v>47</v>
      </c>
      <c r="E22" s="85" t="s">
        <v>14</v>
      </c>
      <c r="F22" s="86">
        <v>43703</v>
      </c>
      <c r="G22" s="86"/>
      <c r="H22" s="86"/>
      <c r="I22" s="87">
        <v>4.6399999999999997</v>
      </c>
      <c r="J22" s="87">
        <v>0.76</v>
      </c>
      <c r="K22" s="87"/>
      <c r="L22" s="87"/>
      <c r="M22" s="87"/>
      <c r="N22" s="87"/>
    </row>
    <row r="23" spans="1:14" s="88" customFormat="1" x14ac:dyDescent="0.25">
      <c r="A23" s="99" t="s">
        <v>50</v>
      </c>
      <c r="B23" s="85" t="s">
        <v>11</v>
      </c>
      <c r="C23" s="85" t="s">
        <v>567</v>
      </c>
      <c r="D23" s="85" t="s">
        <v>51</v>
      </c>
      <c r="E23" s="85" t="s">
        <v>14</v>
      </c>
      <c r="F23" s="86">
        <v>43710</v>
      </c>
      <c r="G23" s="86"/>
      <c r="H23" s="86"/>
      <c r="I23" s="87"/>
      <c r="J23" s="87">
        <v>11.9</v>
      </c>
      <c r="K23" s="87"/>
      <c r="L23" s="87"/>
      <c r="M23" s="87"/>
      <c r="N23" s="87"/>
    </row>
    <row r="24" spans="1:14" s="88" customFormat="1" x14ac:dyDescent="0.25">
      <c r="A24" s="99" t="s">
        <v>48</v>
      </c>
      <c r="B24" s="85" t="s">
        <v>11</v>
      </c>
      <c r="C24" s="85" t="s">
        <v>598</v>
      </c>
      <c r="D24" s="85" t="s">
        <v>49</v>
      </c>
      <c r="E24" s="85" t="s">
        <v>14</v>
      </c>
      <c r="F24" s="86">
        <v>43711</v>
      </c>
      <c r="G24" s="86"/>
      <c r="H24" s="86"/>
      <c r="I24" s="87"/>
      <c r="J24" s="87">
        <v>160.63</v>
      </c>
      <c r="K24" s="87"/>
      <c r="L24" s="87"/>
      <c r="M24" s="87"/>
      <c r="N24" s="87"/>
    </row>
    <row r="25" spans="1:14" s="88" customFormat="1" x14ac:dyDescent="0.25">
      <c r="A25" s="99" t="s">
        <v>52</v>
      </c>
      <c r="B25" s="85" t="s">
        <v>11</v>
      </c>
      <c r="C25" s="85" t="s">
        <v>439</v>
      </c>
      <c r="D25" s="85" t="s">
        <v>53</v>
      </c>
      <c r="E25" s="85" t="s">
        <v>14</v>
      </c>
      <c r="F25" s="86">
        <v>43711</v>
      </c>
      <c r="G25" s="86"/>
      <c r="H25" s="86"/>
      <c r="I25" s="87"/>
      <c r="J25" s="87"/>
      <c r="K25" s="87"/>
      <c r="L25" s="87"/>
      <c r="M25" s="87">
        <v>1.7</v>
      </c>
      <c r="N25" s="87"/>
    </row>
    <row r="26" spans="1:14" s="88" customFormat="1" x14ac:dyDescent="0.25">
      <c r="A26" s="99" t="s">
        <v>56</v>
      </c>
      <c r="B26" s="85" t="s">
        <v>11</v>
      </c>
      <c r="C26" s="85" t="s">
        <v>514</v>
      </c>
      <c r="D26" s="85" t="s">
        <v>57</v>
      </c>
      <c r="E26" s="85" t="s">
        <v>14</v>
      </c>
      <c r="F26" s="86">
        <v>43725</v>
      </c>
      <c r="G26" s="86"/>
      <c r="H26" s="86"/>
      <c r="I26" s="87"/>
      <c r="J26" s="87">
        <v>2.0699999999999998</v>
      </c>
      <c r="K26" s="87"/>
      <c r="L26" s="87"/>
      <c r="M26" s="87"/>
      <c r="N26" s="87"/>
    </row>
    <row r="27" spans="1:14" s="88" customFormat="1" x14ac:dyDescent="0.25">
      <c r="A27" s="99" t="s">
        <v>54</v>
      </c>
      <c r="B27" s="85" t="s">
        <v>11</v>
      </c>
      <c r="C27" s="85" t="s">
        <v>2631</v>
      </c>
      <c r="D27" s="85" t="s">
        <v>55</v>
      </c>
      <c r="E27" s="85" t="s">
        <v>14</v>
      </c>
      <c r="F27" s="86">
        <v>43726</v>
      </c>
      <c r="G27" s="86"/>
      <c r="H27" s="86"/>
      <c r="I27" s="87">
        <v>4.57</v>
      </c>
      <c r="J27" s="87">
        <v>18.260000000000002</v>
      </c>
      <c r="K27" s="87"/>
      <c r="L27" s="87"/>
      <c r="M27" s="87"/>
      <c r="N27" s="87"/>
    </row>
    <row r="28" spans="1:14" s="88" customFormat="1" x14ac:dyDescent="0.25">
      <c r="A28" s="99" t="s">
        <v>58</v>
      </c>
      <c r="B28" s="85" t="s">
        <v>11</v>
      </c>
      <c r="C28" s="85" t="s">
        <v>2632</v>
      </c>
      <c r="D28" s="85" t="s">
        <v>59</v>
      </c>
      <c r="E28" s="85" t="s">
        <v>14</v>
      </c>
      <c r="F28" s="86">
        <v>43726</v>
      </c>
      <c r="G28" s="86"/>
      <c r="H28" s="86"/>
      <c r="I28" s="87"/>
      <c r="J28" s="87"/>
      <c r="K28" s="87">
        <v>0.71</v>
      </c>
      <c r="L28" s="87"/>
      <c r="M28" s="87"/>
      <c r="N28" s="87"/>
    </row>
    <row r="29" spans="1:14" s="88" customFormat="1" x14ac:dyDescent="0.25">
      <c r="A29" s="99" t="s">
        <v>60</v>
      </c>
      <c r="B29" s="85" t="s">
        <v>11</v>
      </c>
      <c r="C29" s="85" t="s">
        <v>2631</v>
      </c>
      <c r="D29" s="85" t="s">
        <v>61</v>
      </c>
      <c r="E29" s="85" t="s">
        <v>14</v>
      </c>
      <c r="F29" s="86">
        <v>43731</v>
      </c>
      <c r="G29" s="86"/>
      <c r="H29" s="86"/>
      <c r="I29" s="87">
        <v>25.91</v>
      </c>
      <c r="J29" s="87">
        <v>233.21</v>
      </c>
      <c r="K29" s="87"/>
      <c r="L29" s="87"/>
      <c r="M29" s="87"/>
      <c r="N29" s="87"/>
    </row>
    <row r="30" spans="1:14" s="88" customFormat="1" x14ac:dyDescent="0.25">
      <c r="A30" s="99" t="s">
        <v>2503</v>
      </c>
      <c r="B30" s="85" t="s">
        <v>11</v>
      </c>
      <c r="C30" s="85" t="s">
        <v>539</v>
      </c>
      <c r="D30" s="85" t="s">
        <v>62</v>
      </c>
      <c r="E30" s="85" t="s">
        <v>14</v>
      </c>
      <c r="F30" s="86">
        <v>43732</v>
      </c>
      <c r="G30" s="86"/>
      <c r="H30" s="86"/>
      <c r="I30" s="87"/>
      <c r="J30" s="87"/>
      <c r="K30" s="87">
        <v>12.4</v>
      </c>
      <c r="L30" s="87"/>
      <c r="M30" s="87"/>
      <c r="N30" s="87"/>
    </row>
    <row r="31" spans="1:14" s="88" customFormat="1" x14ac:dyDescent="0.25">
      <c r="A31" s="99" t="s">
        <v>63</v>
      </c>
      <c r="B31" s="85" t="s">
        <v>11</v>
      </c>
      <c r="C31" s="85" t="s">
        <v>2633</v>
      </c>
      <c r="D31" s="85" t="s">
        <v>64</v>
      </c>
      <c r="E31" s="85" t="s">
        <v>14</v>
      </c>
      <c r="F31" s="86">
        <v>43735</v>
      </c>
      <c r="G31" s="86"/>
      <c r="H31" s="86"/>
      <c r="I31" s="87">
        <v>0.87</v>
      </c>
      <c r="J31" s="87">
        <v>42.47</v>
      </c>
      <c r="K31" s="87"/>
      <c r="L31" s="87"/>
      <c r="M31" s="87"/>
      <c r="N31" s="87"/>
    </row>
    <row r="32" spans="1:14" s="88" customFormat="1" x14ac:dyDescent="0.25">
      <c r="A32" s="99" t="s">
        <v>2504</v>
      </c>
      <c r="B32" s="85" t="s">
        <v>11</v>
      </c>
      <c r="C32" s="85" t="s">
        <v>2634</v>
      </c>
      <c r="D32" s="85" t="s">
        <v>65</v>
      </c>
      <c r="E32" s="85" t="s">
        <v>14</v>
      </c>
      <c r="F32" s="86">
        <v>43735</v>
      </c>
      <c r="G32" s="86"/>
      <c r="H32" s="86"/>
      <c r="I32" s="87">
        <v>0.42</v>
      </c>
      <c r="J32" s="87">
        <v>2.41</v>
      </c>
      <c r="K32" s="87"/>
      <c r="L32" s="87"/>
      <c r="M32" s="87"/>
      <c r="N32" s="87"/>
    </row>
    <row r="33" spans="1:14" s="88" customFormat="1" x14ac:dyDescent="0.25">
      <c r="A33" s="99" t="s">
        <v>2505</v>
      </c>
      <c r="B33" s="85" t="s">
        <v>11</v>
      </c>
      <c r="C33" s="85" t="s">
        <v>2635</v>
      </c>
      <c r="D33" s="85" t="s">
        <v>66</v>
      </c>
      <c r="E33" s="85" t="s">
        <v>14</v>
      </c>
      <c r="F33" s="86">
        <v>43738</v>
      </c>
      <c r="G33" s="86"/>
      <c r="H33" s="86"/>
      <c r="I33" s="87">
        <v>85.66</v>
      </c>
      <c r="J33" s="87">
        <v>17.55</v>
      </c>
      <c r="K33" s="87"/>
      <c r="L33" s="87"/>
      <c r="M33" s="87"/>
      <c r="N33" s="87"/>
    </row>
    <row r="34" spans="1:14" s="88" customFormat="1" x14ac:dyDescent="0.25">
      <c r="A34" s="89" t="s">
        <v>73</v>
      </c>
      <c r="B34" s="85" t="s">
        <v>11</v>
      </c>
      <c r="C34" s="85" t="s">
        <v>2636</v>
      </c>
      <c r="D34" s="85" t="s">
        <v>74</v>
      </c>
      <c r="E34" s="85" t="s">
        <v>14</v>
      </c>
      <c r="F34" s="86">
        <v>43753</v>
      </c>
      <c r="G34" s="86"/>
      <c r="H34" s="86"/>
      <c r="I34" s="87"/>
      <c r="J34" s="87"/>
      <c r="K34" s="87"/>
      <c r="L34" s="87"/>
      <c r="M34" s="87">
        <v>1.2</v>
      </c>
      <c r="N34" s="87">
        <v>0.1</v>
      </c>
    </row>
    <row r="35" spans="1:14" s="88" customFormat="1" x14ac:dyDescent="0.25">
      <c r="A35" s="99" t="s">
        <v>2506</v>
      </c>
      <c r="B35" s="85" t="s">
        <v>11</v>
      </c>
      <c r="C35" s="85" t="s">
        <v>543</v>
      </c>
      <c r="D35" s="85" t="s">
        <v>67</v>
      </c>
      <c r="E35" s="85" t="s">
        <v>14</v>
      </c>
      <c r="F35" s="86">
        <v>43754</v>
      </c>
      <c r="G35" s="86"/>
      <c r="H35" s="86"/>
      <c r="I35" s="87"/>
      <c r="J35" s="87">
        <v>53.53</v>
      </c>
      <c r="K35" s="87"/>
      <c r="L35" s="87"/>
      <c r="M35" s="87"/>
      <c r="N35" s="87"/>
    </row>
    <row r="36" spans="1:14" s="88" customFormat="1" x14ac:dyDescent="0.25">
      <c r="A36" s="99" t="s">
        <v>2507</v>
      </c>
      <c r="B36" s="85" t="s">
        <v>11</v>
      </c>
      <c r="C36" s="85" t="s">
        <v>2637</v>
      </c>
      <c r="D36" s="85" t="s">
        <v>72</v>
      </c>
      <c r="E36" s="85" t="s">
        <v>14</v>
      </c>
      <c r="F36" s="86">
        <v>43754</v>
      </c>
      <c r="G36" s="86"/>
      <c r="H36" s="86"/>
      <c r="I36" s="87"/>
      <c r="J36" s="87"/>
      <c r="K36" s="87"/>
      <c r="L36" s="87"/>
      <c r="M36" s="87">
        <v>1</v>
      </c>
      <c r="N36" s="87"/>
    </row>
    <row r="37" spans="1:14" s="88" customFormat="1" x14ac:dyDescent="0.25">
      <c r="A37" s="99" t="s">
        <v>68</v>
      </c>
      <c r="B37" s="85" t="s">
        <v>11</v>
      </c>
      <c r="C37" s="85" t="s">
        <v>2638</v>
      </c>
      <c r="D37" s="85" t="s">
        <v>69</v>
      </c>
      <c r="E37" s="85" t="s">
        <v>14</v>
      </c>
      <c r="F37" s="86">
        <v>43760</v>
      </c>
      <c r="G37" s="86"/>
      <c r="H37" s="86"/>
      <c r="I37" s="87">
        <v>0.55000000000000004</v>
      </c>
      <c r="J37" s="87">
        <v>4.95</v>
      </c>
      <c r="K37" s="87"/>
      <c r="L37" s="87"/>
      <c r="M37" s="87"/>
      <c r="N37" s="87"/>
    </row>
    <row r="38" spans="1:14" s="88" customFormat="1" x14ac:dyDescent="0.25">
      <c r="A38" s="99" t="s">
        <v>70</v>
      </c>
      <c r="B38" s="85" t="s">
        <v>11</v>
      </c>
      <c r="C38" s="85" t="s">
        <v>510</v>
      </c>
      <c r="D38" s="85" t="s">
        <v>71</v>
      </c>
      <c r="E38" s="85" t="s">
        <v>14</v>
      </c>
      <c r="F38" s="86">
        <v>43761</v>
      </c>
      <c r="G38" s="86"/>
      <c r="H38" s="86"/>
      <c r="I38" s="87"/>
      <c r="J38" s="87"/>
      <c r="K38" s="87"/>
      <c r="L38" s="87"/>
      <c r="M38" s="87">
        <v>5</v>
      </c>
      <c r="N38" s="87">
        <v>0.5</v>
      </c>
    </row>
    <row r="39" spans="1:14" s="88" customFormat="1" x14ac:dyDescent="0.25">
      <c r="A39" s="89" t="s">
        <v>75</v>
      </c>
      <c r="B39" s="85" t="s">
        <v>11</v>
      </c>
      <c r="C39" s="85" t="s">
        <v>514</v>
      </c>
      <c r="D39" s="85" t="s">
        <v>76</v>
      </c>
      <c r="E39" s="85" t="s">
        <v>14</v>
      </c>
      <c r="F39" s="86">
        <v>43795</v>
      </c>
      <c r="G39" s="86"/>
      <c r="H39" s="86"/>
      <c r="I39" s="87">
        <v>214.98</v>
      </c>
      <c r="J39" s="87">
        <v>53.74</v>
      </c>
      <c r="K39" s="87"/>
      <c r="L39" s="87"/>
      <c r="M39" s="87"/>
      <c r="N39" s="87"/>
    </row>
    <row r="40" spans="1:14" s="88" customFormat="1" x14ac:dyDescent="0.25">
      <c r="A40" s="89" t="s">
        <v>2508</v>
      </c>
      <c r="B40" s="85" t="s">
        <v>11</v>
      </c>
      <c r="C40" s="85" t="s">
        <v>395</v>
      </c>
      <c r="D40" s="85" t="s">
        <v>77</v>
      </c>
      <c r="E40" s="85" t="s">
        <v>14</v>
      </c>
      <c r="F40" s="86">
        <v>43795</v>
      </c>
      <c r="G40" s="86"/>
      <c r="H40" s="86"/>
      <c r="I40" s="87">
        <v>41</v>
      </c>
      <c r="J40" s="87">
        <v>18.45</v>
      </c>
      <c r="K40" s="87"/>
      <c r="L40" s="87"/>
      <c r="M40" s="87"/>
      <c r="N40" s="87"/>
    </row>
    <row r="41" spans="1:14" s="88" customFormat="1" x14ac:dyDescent="0.25">
      <c r="A41" s="89" t="s">
        <v>78</v>
      </c>
      <c r="B41" s="85" t="s">
        <v>11</v>
      </c>
      <c r="C41" s="85" t="s">
        <v>2639</v>
      </c>
      <c r="D41" s="85" t="s">
        <v>79</v>
      </c>
      <c r="E41" s="85" t="s">
        <v>14</v>
      </c>
      <c r="F41" s="86">
        <v>43795</v>
      </c>
      <c r="G41" s="86"/>
      <c r="H41" s="86"/>
      <c r="I41" s="87">
        <v>0.15</v>
      </c>
      <c r="J41" s="87">
        <v>1.39</v>
      </c>
      <c r="K41" s="87"/>
      <c r="L41" s="87"/>
      <c r="M41" s="87"/>
      <c r="N41" s="87"/>
    </row>
    <row r="42" spans="1:14" s="88" customFormat="1" x14ac:dyDescent="0.25">
      <c r="A42" s="99" t="s">
        <v>80</v>
      </c>
      <c r="B42" s="85" t="s">
        <v>11</v>
      </c>
      <c r="C42" s="85" t="s">
        <v>506</v>
      </c>
      <c r="D42" s="85" t="s">
        <v>81</v>
      </c>
      <c r="E42" s="85" t="s">
        <v>14</v>
      </c>
      <c r="F42" s="86">
        <v>43852</v>
      </c>
      <c r="G42" s="86"/>
      <c r="H42" s="86"/>
      <c r="I42" s="87"/>
      <c r="J42" s="87"/>
      <c r="K42" s="87"/>
      <c r="L42" s="87"/>
      <c r="M42" s="87">
        <v>1.2</v>
      </c>
      <c r="N42" s="87"/>
    </row>
    <row r="43" spans="1:14" s="88" customFormat="1" x14ac:dyDescent="0.25">
      <c r="A43" s="99" t="s">
        <v>516</v>
      </c>
      <c r="B43" s="85" t="s">
        <v>11</v>
      </c>
      <c r="C43" s="85" t="s">
        <v>517</v>
      </c>
      <c r="D43" s="85" t="s">
        <v>82</v>
      </c>
      <c r="E43" s="85" t="s">
        <v>14</v>
      </c>
      <c r="F43" s="86">
        <v>43857</v>
      </c>
      <c r="G43" s="86"/>
      <c r="H43" s="86"/>
      <c r="I43" s="87"/>
      <c r="J43" s="87"/>
      <c r="K43" s="87"/>
      <c r="L43" s="87"/>
      <c r="M43" s="87">
        <v>7</v>
      </c>
      <c r="N43" s="87"/>
    </row>
    <row r="44" spans="1:14" s="88" customFormat="1" x14ac:dyDescent="0.25">
      <c r="A44" s="99" t="s">
        <v>516</v>
      </c>
      <c r="B44" s="85" t="s">
        <v>11</v>
      </c>
      <c r="C44" s="85" t="s">
        <v>517</v>
      </c>
      <c r="D44" s="85" t="s">
        <v>82</v>
      </c>
      <c r="E44" s="85" t="s">
        <v>14</v>
      </c>
      <c r="F44" s="86">
        <v>43857</v>
      </c>
      <c r="G44" s="86"/>
      <c r="H44" s="86"/>
      <c r="I44" s="87">
        <v>13.76</v>
      </c>
      <c r="J44" s="87">
        <v>19.809999999999999</v>
      </c>
      <c r="K44" s="87"/>
      <c r="L44" s="87"/>
      <c r="M44" s="87"/>
      <c r="N44" s="87"/>
    </row>
    <row r="45" spans="1:14" s="88" customFormat="1" x14ac:dyDescent="0.25">
      <c r="A45" s="99" t="s">
        <v>83</v>
      </c>
      <c r="B45" s="85" t="s">
        <v>11</v>
      </c>
      <c r="C45" s="85" t="s">
        <v>484</v>
      </c>
      <c r="D45" s="85" t="s">
        <v>84</v>
      </c>
      <c r="E45" s="85" t="s">
        <v>14</v>
      </c>
      <c r="F45" s="86">
        <v>43872</v>
      </c>
      <c r="G45" s="86"/>
      <c r="H45" s="86"/>
      <c r="I45" s="87">
        <v>68.56</v>
      </c>
      <c r="J45" s="87">
        <v>7.62</v>
      </c>
      <c r="K45" s="87"/>
      <c r="L45" s="87"/>
      <c r="M45" s="87"/>
      <c r="N45" s="87"/>
    </row>
    <row r="46" spans="1:14" s="88" customFormat="1" x14ac:dyDescent="0.25">
      <c r="A46" s="99" t="s">
        <v>85</v>
      </c>
      <c r="B46" s="85" t="s">
        <v>11</v>
      </c>
      <c r="C46" s="85" t="s">
        <v>506</v>
      </c>
      <c r="D46" s="85" t="s">
        <v>86</v>
      </c>
      <c r="E46" s="85" t="s">
        <v>14</v>
      </c>
      <c r="F46" s="86">
        <v>43878</v>
      </c>
      <c r="G46" s="86"/>
      <c r="H46" s="86"/>
      <c r="I46" s="87">
        <v>197.05</v>
      </c>
      <c r="J46" s="87">
        <v>17.14</v>
      </c>
      <c r="K46" s="87"/>
      <c r="L46" s="87"/>
      <c r="M46" s="87"/>
      <c r="N46" s="87"/>
    </row>
    <row r="47" spans="1:14" s="88" customFormat="1" x14ac:dyDescent="0.25">
      <c r="A47" s="100" t="s">
        <v>87</v>
      </c>
      <c r="B47" s="85" t="s">
        <v>11</v>
      </c>
      <c r="C47" s="85" t="s">
        <v>484</v>
      </c>
      <c r="D47" s="85" t="s">
        <v>88</v>
      </c>
      <c r="E47" s="85" t="s">
        <v>14</v>
      </c>
      <c r="F47" s="86">
        <v>43878</v>
      </c>
      <c r="G47" s="86"/>
      <c r="H47" s="86"/>
      <c r="I47" s="87">
        <v>10.52</v>
      </c>
      <c r="J47" s="87">
        <v>12.85</v>
      </c>
      <c r="K47" s="87"/>
      <c r="L47" s="87"/>
      <c r="M47" s="87"/>
      <c r="N47" s="87"/>
    </row>
    <row r="48" spans="1:14" s="88" customFormat="1" x14ac:dyDescent="0.25">
      <c r="A48" s="89" t="s">
        <v>618</v>
      </c>
      <c r="B48" s="89" t="s">
        <v>11</v>
      </c>
      <c r="C48" s="89" t="s">
        <v>619</v>
      </c>
      <c r="D48" s="89" t="s">
        <v>620</v>
      </c>
      <c r="E48" s="90" t="s">
        <v>14</v>
      </c>
      <c r="F48" s="91">
        <v>43879</v>
      </c>
      <c r="G48" s="102"/>
      <c r="H48" s="103"/>
      <c r="I48" s="127"/>
      <c r="J48" s="128">
        <v>108.22</v>
      </c>
      <c r="K48" s="87"/>
      <c r="L48" s="87"/>
      <c r="M48" s="87"/>
      <c r="N48" s="87"/>
    </row>
    <row r="49" spans="1:14" s="88" customFormat="1" x14ac:dyDescent="0.25">
      <c r="A49" s="99" t="s">
        <v>149</v>
      </c>
      <c r="B49" s="85" t="s">
        <v>11</v>
      </c>
      <c r="C49" s="85" t="s">
        <v>2640</v>
      </c>
      <c r="D49" s="85" t="s">
        <v>150</v>
      </c>
      <c r="E49" s="85" t="s">
        <v>14</v>
      </c>
      <c r="F49" s="86">
        <v>43885</v>
      </c>
      <c r="G49" s="86"/>
      <c r="H49" s="86"/>
      <c r="I49" s="87">
        <v>15.12</v>
      </c>
      <c r="J49" s="87">
        <v>110.88</v>
      </c>
      <c r="K49" s="87"/>
      <c r="L49" s="87"/>
      <c r="M49" s="87"/>
      <c r="N49" s="87"/>
    </row>
    <row r="50" spans="1:14" s="88" customFormat="1" x14ac:dyDescent="0.25">
      <c r="A50" s="99" t="s">
        <v>2509</v>
      </c>
      <c r="B50" s="85" t="s">
        <v>11</v>
      </c>
      <c r="C50" s="85" t="s">
        <v>2641</v>
      </c>
      <c r="D50" s="85" t="s">
        <v>89</v>
      </c>
      <c r="E50" s="85" t="s">
        <v>14</v>
      </c>
      <c r="F50" s="86">
        <v>43886</v>
      </c>
      <c r="G50" s="86"/>
      <c r="H50" s="86"/>
      <c r="I50" s="87"/>
      <c r="J50" s="87">
        <v>60.45</v>
      </c>
      <c r="K50" s="87"/>
      <c r="L50" s="87"/>
      <c r="M50" s="87"/>
      <c r="N50" s="87"/>
    </row>
    <row r="51" spans="1:14" s="88" customFormat="1" x14ac:dyDescent="0.25">
      <c r="A51" s="99" t="s">
        <v>93</v>
      </c>
      <c r="B51" s="85" t="s">
        <v>11</v>
      </c>
      <c r="C51" s="85" t="s">
        <v>2642</v>
      </c>
      <c r="D51" s="85" t="s">
        <v>94</v>
      </c>
      <c r="E51" s="85" t="s">
        <v>14</v>
      </c>
      <c r="F51" s="86">
        <v>43887</v>
      </c>
      <c r="G51" s="86"/>
      <c r="H51" s="86"/>
      <c r="I51" s="87"/>
      <c r="J51" s="87"/>
      <c r="K51" s="87"/>
      <c r="L51" s="87"/>
      <c r="M51" s="87">
        <v>0.68</v>
      </c>
      <c r="N51" s="87"/>
    </row>
    <row r="52" spans="1:14" s="88" customFormat="1" x14ac:dyDescent="0.25">
      <c r="A52" s="99" t="s">
        <v>90</v>
      </c>
      <c r="B52" s="85" t="s">
        <v>11</v>
      </c>
      <c r="C52" s="85" t="s">
        <v>458</v>
      </c>
      <c r="D52" s="85" t="s">
        <v>91</v>
      </c>
      <c r="E52" s="85" t="s">
        <v>14</v>
      </c>
      <c r="F52" s="86">
        <v>43889</v>
      </c>
      <c r="G52" s="86"/>
      <c r="H52" s="86"/>
      <c r="I52" s="87"/>
      <c r="J52" s="87">
        <v>34.75</v>
      </c>
      <c r="K52" s="87"/>
      <c r="L52" s="87"/>
      <c r="M52" s="87"/>
      <c r="N52" s="87"/>
    </row>
    <row r="53" spans="1:14" s="88" customFormat="1" x14ac:dyDescent="0.25">
      <c r="A53" s="99" t="s">
        <v>2510</v>
      </c>
      <c r="B53" s="85" t="s">
        <v>11</v>
      </c>
      <c r="C53" s="85" t="s">
        <v>525</v>
      </c>
      <c r="D53" s="85" t="s">
        <v>92</v>
      </c>
      <c r="E53" s="85" t="s">
        <v>14</v>
      </c>
      <c r="F53" s="86">
        <v>43892</v>
      </c>
      <c r="G53" s="86"/>
      <c r="H53" s="86"/>
      <c r="I53" s="87"/>
      <c r="J53" s="87"/>
      <c r="K53" s="87"/>
      <c r="L53" s="87"/>
      <c r="M53" s="87">
        <v>0.87</v>
      </c>
      <c r="N53" s="87"/>
    </row>
    <row r="54" spans="1:14" s="88" customFormat="1" x14ac:dyDescent="0.25">
      <c r="A54" s="100" t="s">
        <v>96</v>
      </c>
      <c r="B54" s="85" t="s">
        <v>11</v>
      </c>
      <c r="C54" s="85" t="s">
        <v>2643</v>
      </c>
      <c r="D54" s="85" t="s">
        <v>97</v>
      </c>
      <c r="E54" s="85" t="s">
        <v>14</v>
      </c>
      <c r="F54" s="86">
        <v>43902</v>
      </c>
      <c r="G54" s="86"/>
      <c r="H54" s="86"/>
      <c r="I54" s="87">
        <v>5.16</v>
      </c>
      <c r="J54" s="87">
        <v>12.04</v>
      </c>
      <c r="K54" s="87"/>
      <c r="L54" s="87"/>
      <c r="M54" s="87"/>
      <c r="N54" s="87"/>
    </row>
    <row r="55" spans="1:14" s="88" customFormat="1" x14ac:dyDescent="0.25">
      <c r="A55" s="99" t="s">
        <v>2511</v>
      </c>
      <c r="B55" s="85" t="s">
        <v>11</v>
      </c>
      <c r="C55" s="85" t="s">
        <v>458</v>
      </c>
      <c r="D55" s="85" t="s">
        <v>104</v>
      </c>
      <c r="E55" s="85" t="s">
        <v>14</v>
      </c>
      <c r="F55" s="86">
        <v>43924</v>
      </c>
      <c r="G55" s="86"/>
      <c r="H55" s="86"/>
      <c r="I55" s="87"/>
      <c r="J55" s="87"/>
      <c r="K55" s="87"/>
      <c r="L55" s="87"/>
      <c r="M55" s="87">
        <v>0.25</v>
      </c>
      <c r="N55" s="87"/>
    </row>
    <row r="56" spans="1:14" s="88" customFormat="1" x14ac:dyDescent="0.25">
      <c r="A56" s="89" t="s">
        <v>2512</v>
      </c>
      <c r="B56" s="85" t="s">
        <v>11</v>
      </c>
      <c r="C56" s="85" t="s">
        <v>2644</v>
      </c>
      <c r="D56" s="85" t="s">
        <v>95</v>
      </c>
      <c r="E56" s="85" t="s">
        <v>14</v>
      </c>
      <c r="F56" s="86">
        <v>43927</v>
      </c>
      <c r="G56" s="86"/>
      <c r="H56" s="86"/>
      <c r="I56" s="87"/>
      <c r="J56" s="87">
        <v>8.44</v>
      </c>
      <c r="K56" s="87"/>
      <c r="L56" s="87"/>
      <c r="M56" s="87"/>
      <c r="N56" s="87"/>
    </row>
    <row r="57" spans="1:14" s="88" customFormat="1" x14ac:dyDescent="0.25">
      <c r="A57" s="99" t="s">
        <v>105</v>
      </c>
      <c r="B57" s="85" t="s">
        <v>11</v>
      </c>
      <c r="C57" s="85" t="s">
        <v>2619</v>
      </c>
      <c r="D57" s="85" t="s">
        <v>106</v>
      </c>
      <c r="E57" s="85" t="s">
        <v>14</v>
      </c>
      <c r="F57" s="86">
        <v>43928</v>
      </c>
      <c r="G57" s="86"/>
      <c r="H57" s="86"/>
      <c r="I57" s="87"/>
      <c r="J57" s="87"/>
      <c r="K57" s="87"/>
      <c r="L57" s="87"/>
      <c r="M57" s="87">
        <v>0.33</v>
      </c>
      <c r="N57" s="87"/>
    </row>
    <row r="58" spans="1:14" s="88" customFormat="1" x14ac:dyDescent="0.25">
      <c r="A58" s="89" t="s">
        <v>107</v>
      </c>
      <c r="B58" s="85" t="s">
        <v>11</v>
      </c>
      <c r="C58" s="85" t="s">
        <v>425</v>
      </c>
      <c r="D58" s="85" t="s">
        <v>108</v>
      </c>
      <c r="E58" s="85" t="s">
        <v>14</v>
      </c>
      <c r="F58" s="86">
        <v>43930</v>
      </c>
      <c r="G58" s="86"/>
      <c r="H58" s="86"/>
      <c r="I58" s="87"/>
      <c r="J58" s="87">
        <v>89.79</v>
      </c>
      <c r="K58" s="87"/>
      <c r="L58" s="87"/>
      <c r="M58" s="87"/>
      <c r="N58" s="87"/>
    </row>
    <row r="59" spans="1:14" s="88" customFormat="1" x14ac:dyDescent="0.25">
      <c r="A59" s="99" t="s">
        <v>2513</v>
      </c>
      <c r="B59" s="85" t="s">
        <v>11</v>
      </c>
      <c r="C59" s="85" t="s">
        <v>2623</v>
      </c>
      <c r="D59" s="85" t="s">
        <v>109</v>
      </c>
      <c r="E59" s="85" t="s">
        <v>14</v>
      </c>
      <c r="F59" s="86">
        <v>43936</v>
      </c>
      <c r="G59" s="86"/>
      <c r="H59" s="86"/>
      <c r="I59" s="87"/>
      <c r="J59" s="87"/>
      <c r="K59" s="87"/>
      <c r="L59" s="87"/>
      <c r="M59" s="87">
        <v>2.2200000000000002</v>
      </c>
      <c r="N59" s="87"/>
    </row>
    <row r="60" spans="1:14" s="88" customFormat="1" x14ac:dyDescent="0.25">
      <c r="A60" s="99" t="s">
        <v>21</v>
      </c>
      <c r="B60" s="85" t="s">
        <v>11</v>
      </c>
      <c r="C60" s="85" t="s">
        <v>2645</v>
      </c>
      <c r="D60" s="85" t="s">
        <v>22</v>
      </c>
      <c r="E60" s="85" t="s">
        <v>14</v>
      </c>
      <c r="F60" s="86">
        <v>43592</v>
      </c>
      <c r="G60" s="86"/>
      <c r="H60" s="86"/>
      <c r="I60" s="87"/>
      <c r="J60" s="87">
        <v>15.55</v>
      </c>
      <c r="K60" s="87"/>
      <c r="L60" s="87"/>
      <c r="M60" s="87"/>
      <c r="N60" s="87"/>
    </row>
    <row r="61" spans="1:14" s="88" customFormat="1" x14ac:dyDescent="0.25">
      <c r="A61" s="99" t="s">
        <v>110</v>
      </c>
      <c r="B61" s="85" t="s">
        <v>11</v>
      </c>
      <c r="C61" s="85" t="s">
        <v>2627</v>
      </c>
      <c r="D61" s="85" t="s">
        <v>111</v>
      </c>
      <c r="E61" s="85" t="s">
        <v>14</v>
      </c>
      <c r="F61" s="86">
        <v>43964</v>
      </c>
      <c r="G61" s="86"/>
      <c r="H61" s="86"/>
      <c r="I61" s="87"/>
      <c r="J61" s="87">
        <v>68.010000000000005</v>
      </c>
      <c r="K61" s="87"/>
      <c r="L61" s="87"/>
      <c r="M61" s="87"/>
      <c r="N61" s="87"/>
    </row>
    <row r="62" spans="1:14" s="88" customFormat="1" x14ac:dyDescent="0.25">
      <c r="A62" s="99" t="s">
        <v>112</v>
      </c>
      <c r="B62" s="85" t="s">
        <v>11</v>
      </c>
      <c r="C62" s="85" t="s">
        <v>2627</v>
      </c>
      <c r="D62" s="85" t="s">
        <v>113</v>
      </c>
      <c r="E62" s="85" t="s">
        <v>14</v>
      </c>
      <c r="F62" s="86">
        <v>43964</v>
      </c>
      <c r="G62" s="86"/>
      <c r="H62" s="86"/>
      <c r="I62" s="87"/>
      <c r="J62" s="87">
        <v>64.319999999999993</v>
      </c>
      <c r="K62" s="87"/>
      <c r="L62" s="87"/>
      <c r="M62" s="87"/>
      <c r="N62" s="87"/>
    </row>
    <row r="63" spans="1:14" s="88" customFormat="1" x14ac:dyDescent="0.25">
      <c r="A63" s="99" t="s">
        <v>114</v>
      </c>
      <c r="B63" s="85" t="s">
        <v>11</v>
      </c>
      <c r="C63" s="85" t="s">
        <v>2627</v>
      </c>
      <c r="D63" s="85" t="s">
        <v>115</v>
      </c>
      <c r="E63" s="85" t="s">
        <v>14</v>
      </c>
      <c r="F63" s="86">
        <v>43964</v>
      </c>
      <c r="G63" s="86"/>
      <c r="H63" s="86"/>
      <c r="I63" s="87"/>
      <c r="J63" s="87">
        <v>57</v>
      </c>
      <c r="K63" s="87"/>
      <c r="L63" s="87"/>
      <c r="M63" s="87"/>
      <c r="N63" s="87"/>
    </row>
    <row r="64" spans="1:14" s="88" customFormat="1" x14ac:dyDescent="0.25">
      <c r="A64" s="99" t="s">
        <v>116</v>
      </c>
      <c r="B64" s="85" t="s">
        <v>11</v>
      </c>
      <c r="C64" s="85" t="s">
        <v>2627</v>
      </c>
      <c r="D64" s="85" t="s">
        <v>111</v>
      </c>
      <c r="E64" s="85" t="s">
        <v>14</v>
      </c>
      <c r="F64" s="86">
        <v>43964</v>
      </c>
      <c r="G64" s="86"/>
      <c r="H64" s="86"/>
      <c r="I64" s="87"/>
      <c r="J64" s="87">
        <v>29.84</v>
      </c>
      <c r="K64" s="87"/>
      <c r="L64" s="87"/>
      <c r="M64" s="87"/>
      <c r="N64" s="87"/>
    </row>
    <row r="65" spans="1:14" s="88" customFormat="1" x14ac:dyDescent="0.25">
      <c r="A65" s="99" t="s">
        <v>2514</v>
      </c>
      <c r="B65" s="85" t="s">
        <v>11</v>
      </c>
      <c r="C65" s="85" t="s">
        <v>458</v>
      </c>
      <c r="D65" s="85" t="s">
        <v>117</v>
      </c>
      <c r="E65" s="85" t="s">
        <v>14</v>
      </c>
      <c r="F65" s="86">
        <v>43971</v>
      </c>
      <c r="G65" s="86"/>
      <c r="H65" s="86"/>
      <c r="I65" s="87"/>
      <c r="J65" s="87">
        <v>52.41</v>
      </c>
      <c r="K65" s="87"/>
      <c r="L65" s="87"/>
      <c r="M65" s="87"/>
      <c r="N65" s="87"/>
    </row>
    <row r="66" spans="1:14" s="88" customFormat="1" x14ac:dyDescent="0.25">
      <c r="A66" s="89" t="s">
        <v>118</v>
      </c>
      <c r="B66" s="85" t="s">
        <v>11</v>
      </c>
      <c r="C66" s="85" t="s">
        <v>2646</v>
      </c>
      <c r="D66" s="85" t="s">
        <v>119</v>
      </c>
      <c r="E66" s="85" t="s">
        <v>14</v>
      </c>
      <c r="F66" s="86">
        <v>43971</v>
      </c>
      <c r="G66" s="86"/>
      <c r="H66" s="86"/>
      <c r="I66" s="87"/>
      <c r="J66" s="87">
        <v>5.8</v>
      </c>
      <c r="K66" s="87"/>
      <c r="L66" s="87"/>
      <c r="M66" s="87"/>
      <c r="N66" s="87"/>
    </row>
    <row r="67" spans="1:14" s="88" customFormat="1" x14ac:dyDescent="0.25">
      <c r="A67" s="99" t="s">
        <v>120</v>
      </c>
      <c r="B67" s="85" t="s">
        <v>11</v>
      </c>
      <c r="C67" s="85" t="s">
        <v>125</v>
      </c>
      <c r="D67" s="85" t="s">
        <v>121</v>
      </c>
      <c r="E67" s="85" t="s">
        <v>14</v>
      </c>
      <c r="F67" s="86">
        <v>43972</v>
      </c>
      <c r="G67" s="86"/>
      <c r="H67" s="86"/>
      <c r="I67" s="87"/>
      <c r="J67" s="87"/>
      <c r="K67" s="87"/>
      <c r="L67" s="87"/>
      <c r="M67" s="87">
        <v>1.3</v>
      </c>
      <c r="N67" s="87"/>
    </row>
    <row r="68" spans="1:14" s="88" customFormat="1" x14ac:dyDescent="0.25">
      <c r="A68" s="100" t="s">
        <v>122</v>
      </c>
      <c r="B68" s="85" t="s">
        <v>11</v>
      </c>
      <c r="C68" s="85" t="s">
        <v>514</v>
      </c>
      <c r="D68" s="85" t="s">
        <v>123</v>
      </c>
      <c r="E68" s="85" t="s">
        <v>14</v>
      </c>
      <c r="F68" s="86">
        <v>43983</v>
      </c>
      <c r="G68" s="86"/>
      <c r="H68" s="86"/>
      <c r="I68" s="87"/>
      <c r="J68" s="87"/>
      <c r="K68" s="87"/>
      <c r="L68" s="87"/>
      <c r="M68" s="87">
        <v>0.74</v>
      </c>
      <c r="N68" s="87"/>
    </row>
    <row r="69" spans="1:14" s="88" customFormat="1" x14ac:dyDescent="0.25">
      <c r="A69" s="99" t="s">
        <v>2515</v>
      </c>
      <c r="B69" s="85" t="s">
        <v>11</v>
      </c>
      <c r="C69" s="85" t="s">
        <v>2647</v>
      </c>
      <c r="D69" s="85" t="s">
        <v>124</v>
      </c>
      <c r="E69" s="85" t="s">
        <v>14</v>
      </c>
      <c r="F69" s="86">
        <v>44000</v>
      </c>
      <c r="G69" s="86"/>
      <c r="H69" s="86"/>
      <c r="I69" s="87"/>
      <c r="J69" s="87">
        <v>1.5</v>
      </c>
      <c r="K69" s="87"/>
      <c r="L69" s="87"/>
      <c r="M69" s="87"/>
      <c r="N69" s="87"/>
    </row>
    <row r="70" spans="1:14" s="88" customFormat="1" x14ac:dyDescent="0.25">
      <c r="A70" s="100" t="s">
        <v>125</v>
      </c>
      <c r="B70" s="85" t="s">
        <v>11</v>
      </c>
      <c r="C70" s="85" t="s">
        <v>125</v>
      </c>
      <c r="D70" s="85" t="s">
        <v>126</v>
      </c>
      <c r="E70" s="85" t="s">
        <v>14</v>
      </c>
      <c r="F70" s="86">
        <v>44012</v>
      </c>
      <c r="G70" s="86"/>
      <c r="H70" s="86"/>
      <c r="I70" s="87"/>
      <c r="J70" s="87"/>
      <c r="K70" s="87"/>
      <c r="L70" s="87"/>
      <c r="M70" s="87">
        <v>2.02</v>
      </c>
      <c r="N70" s="87"/>
    </row>
    <row r="71" spans="1:14" s="88" customFormat="1" x14ac:dyDescent="0.25">
      <c r="A71" s="99" t="s">
        <v>102</v>
      </c>
      <c r="B71" s="85" t="s">
        <v>11</v>
      </c>
      <c r="C71" s="85" t="s">
        <v>2648</v>
      </c>
      <c r="D71" s="85" t="s">
        <v>103</v>
      </c>
      <c r="E71" s="85" t="s">
        <v>14</v>
      </c>
      <c r="F71" s="86">
        <v>44014</v>
      </c>
      <c r="G71" s="86"/>
      <c r="H71" s="86"/>
      <c r="I71" s="87">
        <v>9.85</v>
      </c>
      <c r="J71" s="87">
        <v>37.049999999999997</v>
      </c>
      <c r="K71" s="87"/>
      <c r="L71" s="87"/>
      <c r="M71" s="87"/>
      <c r="N71" s="87"/>
    </row>
    <row r="72" spans="1:14" s="88" customFormat="1" x14ac:dyDescent="0.25">
      <c r="A72" s="99" t="s">
        <v>2516</v>
      </c>
      <c r="B72" s="85" t="s">
        <v>11</v>
      </c>
      <c r="C72" s="85" t="s">
        <v>2649</v>
      </c>
      <c r="D72" s="85" t="s">
        <v>129</v>
      </c>
      <c r="E72" s="85" t="s">
        <v>14</v>
      </c>
      <c r="F72" s="86">
        <v>44014</v>
      </c>
      <c r="G72" s="86"/>
      <c r="H72" s="86"/>
      <c r="I72" s="87"/>
      <c r="J72" s="87">
        <v>46.39</v>
      </c>
      <c r="K72" s="87"/>
      <c r="L72" s="87"/>
      <c r="M72" s="87"/>
      <c r="N72" s="87"/>
    </row>
    <row r="73" spans="1:14" s="88" customFormat="1" x14ac:dyDescent="0.25">
      <c r="A73" s="99" t="s">
        <v>127</v>
      </c>
      <c r="B73" s="85" t="s">
        <v>11</v>
      </c>
      <c r="C73" s="85" t="s">
        <v>2650</v>
      </c>
      <c r="D73" s="85" t="s">
        <v>128</v>
      </c>
      <c r="E73" s="85" t="s">
        <v>14</v>
      </c>
      <c r="F73" s="86">
        <v>44015</v>
      </c>
      <c r="G73" s="86"/>
      <c r="H73" s="86"/>
      <c r="I73" s="87"/>
      <c r="J73" s="87">
        <v>71.3</v>
      </c>
      <c r="K73" s="87"/>
      <c r="L73" s="87"/>
      <c r="M73" s="87"/>
      <c r="N73" s="87"/>
    </row>
    <row r="74" spans="1:14" s="88" customFormat="1" x14ac:dyDescent="0.25">
      <c r="A74" s="99" t="s">
        <v>130</v>
      </c>
      <c r="B74" s="85" t="s">
        <v>11</v>
      </c>
      <c r="C74" s="85" t="s">
        <v>2643</v>
      </c>
      <c r="D74" s="85" t="s">
        <v>131</v>
      </c>
      <c r="E74" s="85" t="s">
        <v>14</v>
      </c>
      <c r="F74" s="86">
        <v>44027</v>
      </c>
      <c r="G74" s="86"/>
      <c r="H74" s="86"/>
      <c r="I74" s="87">
        <v>91.52</v>
      </c>
      <c r="J74" s="87">
        <v>183.77</v>
      </c>
      <c r="K74" s="87"/>
      <c r="L74" s="87"/>
      <c r="M74" s="87"/>
      <c r="N74" s="87"/>
    </row>
    <row r="75" spans="1:14" s="88" customFormat="1" x14ac:dyDescent="0.25">
      <c r="A75" s="99" t="s">
        <v>132</v>
      </c>
      <c r="B75" s="85" t="s">
        <v>11</v>
      </c>
      <c r="C75" s="85" t="s">
        <v>2651</v>
      </c>
      <c r="D75" s="85" t="s">
        <v>133</v>
      </c>
      <c r="E75" s="85" t="s">
        <v>14</v>
      </c>
      <c r="F75" s="86">
        <v>44029</v>
      </c>
      <c r="G75" s="86"/>
      <c r="H75" s="86"/>
      <c r="I75" s="87">
        <v>31.99</v>
      </c>
      <c r="J75" s="87">
        <v>13.71</v>
      </c>
      <c r="K75" s="87"/>
      <c r="L75" s="87"/>
      <c r="M75" s="87">
        <v>0.38</v>
      </c>
      <c r="N75" s="87"/>
    </row>
    <row r="76" spans="1:14" s="88" customFormat="1" x14ac:dyDescent="0.25">
      <c r="A76" s="99" t="s">
        <v>134</v>
      </c>
      <c r="B76" s="85" t="s">
        <v>11</v>
      </c>
      <c r="C76" s="85" t="s">
        <v>494</v>
      </c>
      <c r="D76" s="85" t="s">
        <v>135</v>
      </c>
      <c r="E76" s="85" t="s">
        <v>14</v>
      </c>
      <c r="F76" s="86">
        <v>44035</v>
      </c>
      <c r="G76" s="86"/>
      <c r="H76" s="86"/>
      <c r="I76" s="87"/>
      <c r="J76" s="87">
        <v>17</v>
      </c>
      <c r="K76" s="87"/>
      <c r="L76" s="87"/>
      <c r="M76" s="87"/>
      <c r="N76" s="87"/>
    </row>
    <row r="77" spans="1:14" s="88" customFormat="1" x14ac:dyDescent="0.25">
      <c r="A77" s="99" t="s">
        <v>136</v>
      </c>
      <c r="B77" s="85" t="s">
        <v>11</v>
      </c>
      <c r="C77" s="85" t="s">
        <v>2652</v>
      </c>
      <c r="D77" s="85" t="s">
        <v>137</v>
      </c>
      <c r="E77" s="85" t="s">
        <v>14</v>
      </c>
      <c r="F77" s="86">
        <v>44036</v>
      </c>
      <c r="G77" s="86"/>
      <c r="H77" s="86"/>
      <c r="I77" s="87">
        <v>55.81</v>
      </c>
      <c r="J77" s="87">
        <v>13.95</v>
      </c>
      <c r="K77" s="87"/>
      <c r="L77" s="87"/>
      <c r="M77" s="87"/>
      <c r="N77" s="87"/>
    </row>
    <row r="78" spans="1:14" s="88" customFormat="1" x14ac:dyDescent="0.25">
      <c r="A78" s="99" t="s">
        <v>2517</v>
      </c>
      <c r="B78" s="85" t="s">
        <v>11</v>
      </c>
      <c r="C78" s="85" t="s">
        <v>2653</v>
      </c>
      <c r="D78" s="85" t="s">
        <v>138</v>
      </c>
      <c r="E78" s="85" t="s">
        <v>14</v>
      </c>
      <c r="F78" s="86">
        <v>44039</v>
      </c>
      <c r="G78" s="86"/>
      <c r="H78" s="86"/>
      <c r="I78" s="87"/>
      <c r="J78" s="87"/>
      <c r="K78" s="87"/>
      <c r="L78" s="87"/>
      <c r="M78" s="87">
        <v>0.34</v>
      </c>
      <c r="N78" s="87"/>
    </row>
    <row r="79" spans="1:14" s="88" customFormat="1" x14ac:dyDescent="0.25">
      <c r="A79" s="99" t="s">
        <v>139</v>
      </c>
      <c r="B79" s="85" t="s">
        <v>11</v>
      </c>
      <c r="C79" s="85" t="s">
        <v>525</v>
      </c>
      <c r="D79" s="85" t="s">
        <v>140</v>
      </c>
      <c r="E79" s="85" t="s">
        <v>14</v>
      </c>
      <c r="F79" s="86">
        <v>44049</v>
      </c>
      <c r="G79" s="86"/>
      <c r="H79" s="86"/>
      <c r="I79" s="87"/>
      <c r="J79" s="87">
        <v>18.62</v>
      </c>
      <c r="K79" s="87"/>
      <c r="L79" s="87"/>
      <c r="M79" s="87"/>
      <c r="N79" s="87"/>
    </row>
    <row r="80" spans="1:14" s="88" customFormat="1" x14ac:dyDescent="0.25">
      <c r="A80" s="99" t="s">
        <v>2518</v>
      </c>
      <c r="B80" s="85" t="s">
        <v>11</v>
      </c>
      <c r="C80" s="85" t="s">
        <v>2626</v>
      </c>
      <c r="D80" s="85" t="s">
        <v>141</v>
      </c>
      <c r="E80" s="85" t="s">
        <v>14</v>
      </c>
      <c r="F80" s="86">
        <v>44049</v>
      </c>
      <c r="G80" s="86"/>
      <c r="H80" s="86"/>
      <c r="I80" s="87"/>
      <c r="J80" s="87">
        <v>16.829999999999998</v>
      </c>
      <c r="K80" s="87"/>
      <c r="L80" s="87"/>
      <c r="M80" s="87"/>
      <c r="N80" s="87"/>
    </row>
    <row r="81" spans="1:14" s="88" customFormat="1" x14ac:dyDescent="0.25">
      <c r="A81" s="100" t="s">
        <v>142</v>
      </c>
      <c r="B81" s="85" t="s">
        <v>11</v>
      </c>
      <c r="C81" s="85" t="s">
        <v>491</v>
      </c>
      <c r="D81" s="85" t="s">
        <v>143</v>
      </c>
      <c r="E81" s="85" t="s">
        <v>14</v>
      </c>
      <c r="F81" s="86">
        <v>44053</v>
      </c>
      <c r="G81" s="86"/>
      <c r="H81" s="86"/>
      <c r="I81" s="87">
        <v>14.35</v>
      </c>
      <c r="J81" s="87">
        <v>0.92</v>
      </c>
      <c r="K81" s="87"/>
      <c r="L81" s="87"/>
      <c r="M81" s="87"/>
      <c r="N81" s="87"/>
    </row>
    <row r="82" spans="1:14" s="88" customFormat="1" x14ac:dyDescent="0.25">
      <c r="A82" s="99" t="s">
        <v>2519</v>
      </c>
      <c r="B82" s="85" t="s">
        <v>11</v>
      </c>
      <c r="C82" s="85" t="s">
        <v>522</v>
      </c>
      <c r="D82" s="85" t="s">
        <v>146</v>
      </c>
      <c r="E82" s="85" t="s">
        <v>14</v>
      </c>
      <c r="F82" s="86">
        <v>44061</v>
      </c>
      <c r="G82" s="86"/>
      <c r="H82" s="86"/>
      <c r="I82" s="87">
        <v>8.23</v>
      </c>
      <c r="J82" s="87"/>
      <c r="K82" s="87"/>
      <c r="L82" s="87"/>
      <c r="M82" s="87"/>
      <c r="N82" s="87"/>
    </row>
    <row r="83" spans="1:14" s="88" customFormat="1" x14ac:dyDescent="0.25">
      <c r="A83" s="99" t="s">
        <v>2520</v>
      </c>
      <c r="B83" s="85" t="s">
        <v>11</v>
      </c>
      <c r="C83" s="85" t="s">
        <v>73</v>
      </c>
      <c r="D83" s="85" t="s">
        <v>101</v>
      </c>
      <c r="E83" s="85" t="s">
        <v>14</v>
      </c>
      <c r="F83" s="86">
        <v>44069</v>
      </c>
      <c r="G83" s="86"/>
      <c r="H83" s="86"/>
      <c r="I83" s="87"/>
      <c r="J83" s="87">
        <v>130.1</v>
      </c>
      <c r="K83" s="87"/>
      <c r="L83" s="87"/>
      <c r="M83" s="87"/>
      <c r="N83" s="87"/>
    </row>
    <row r="84" spans="1:14" s="88" customFormat="1" x14ac:dyDescent="0.25">
      <c r="A84" s="99" t="s">
        <v>144</v>
      </c>
      <c r="B84" s="85" t="s">
        <v>11</v>
      </c>
      <c r="C84" s="85" t="s">
        <v>2654</v>
      </c>
      <c r="D84" s="85" t="s">
        <v>145</v>
      </c>
      <c r="E84" s="85" t="s">
        <v>14</v>
      </c>
      <c r="F84" s="86">
        <v>44069</v>
      </c>
      <c r="G84" s="86"/>
      <c r="H84" s="86"/>
      <c r="I84" s="87"/>
      <c r="J84" s="87">
        <v>1.44</v>
      </c>
      <c r="K84" s="87"/>
      <c r="L84" s="87"/>
      <c r="M84" s="87"/>
      <c r="N84" s="87"/>
    </row>
    <row r="85" spans="1:14" s="88" customFormat="1" x14ac:dyDescent="0.25">
      <c r="A85" s="99" t="s">
        <v>2521</v>
      </c>
      <c r="B85" s="85" t="s">
        <v>11</v>
      </c>
      <c r="C85" s="85" t="s">
        <v>363</v>
      </c>
      <c r="D85" s="85" t="s">
        <v>151</v>
      </c>
      <c r="E85" s="16" t="s">
        <v>14</v>
      </c>
      <c r="F85" s="86">
        <v>44070</v>
      </c>
      <c r="G85" s="86"/>
      <c r="H85" s="86"/>
      <c r="I85" s="87"/>
      <c r="J85" s="87">
        <v>38.340000000000003</v>
      </c>
      <c r="K85" s="87"/>
      <c r="L85" s="87"/>
      <c r="M85" s="87"/>
      <c r="N85" s="87"/>
    </row>
    <row r="86" spans="1:14" s="88" customFormat="1" x14ac:dyDescent="0.25">
      <c r="A86" s="104" t="s">
        <v>147</v>
      </c>
      <c r="B86" s="85" t="s">
        <v>11</v>
      </c>
      <c r="C86" s="85" t="s">
        <v>2655</v>
      </c>
      <c r="D86" s="85" t="s">
        <v>148</v>
      </c>
      <c r="E86" s="85" t="s">
        <v>14</v>
      </c>
      <c r="F86" s="86">
        <v>44071</v>
      </c>
      <c r="G86" s="86"/>
      <c r="H86" s="86"/>
      <c r="I86" s="87"/>
      <c r="J86" s="87">
        <v>6.3</v>
      </c>
      <c r="K86" s="87"/>
      <c r="L86" s="87"/>
      <c r="M86" s="87"/>
      <c r="N86" s="87"/>
    </row>
    <row r="87" spans="1:14" s="88" customFormat="1" x14ac:dyDescent="0.25">
      <c r="A87" s="99" t="s">
        <v>2522</v>
      </c>
      <c r="B87" s="85" t="s">
        <v>11</v>
      </c>
      <c r="C87" s="85" t="s">
        <v>506</v>
      </c>
      <c r="D87" s="85" t="s">
        <v>152</v>
      </c>
      <c r="E87" s="85" t="s">
        <v>14</v>
      </c>
      <c r="F87" s="86">
        <v>44075</v>
      </c>
      <c r="G87" s="86"/>
      <c r="H87" s="86"/>
      <c r="I87" s="87"/>
      <c r="J87" s="87"/>
      <c r="K87" s="87"/>
      <c r="L87" s="87"/>
      <c r="M87" s="87">
        <v>15.9</v>
      </c>
      <c r="N87" s="87"/>
    </row>
    <row r="88" spans="1:14" s="88" customFormat="1" x14ac:dyDescent="0.25">
      <c r="A88" s="99" t="s">
        <v>153</v>
      </c>
      <c r="B88" s="85" t="s">
        <v>11</v>
      </c>
      <c r="C88" s="85" t="s">
        <v>2623</v>
      </c>
      <c r="D88" s="85" t="s">
        <v>152</v>
      </c>
      <c r="E88" s="85" t="s">
        <v>14</v>
      </c>
      <c r="F88" s="86">
        <v>44075</v>
      </c>
      <c r="G88" s="86"/>
      <c r="H88" s="86"/>
      <c r="I88" s="87"/>
      <c r="J88" s="87"/>
      <c r="K88" s="87">
        <v>1048</v>
      </c>
      <c r="L88" s="87"/>
      <c r="M88" s="87"/>
      <c r="N88" s="87"/>
    </row>
    <row r="89" spans="1:14" s="88" customFormat="1" x14ac:dyDescent="0.25">
      <c r="A89" s="99" t="s">
        <v>154</v>
      </c>
      <c r="B89" s="85" t="s">
        <v>11</v>
      </c>
      <c r="C89" s="85" t="s">
        <v>2656</v>
      </c>
      <c r="D89" s="85" t="s">
        <v>155</v>
      </c>
      <c r="E89" s="85" t="s">
        <v>14</v>
      </c>
      <c r="F89" s="86">
        <v>44078</v>
      </c>
      <c r="G89" s="86"/>
      <c r="H89" s="86"/>
      <c r="I89" s="87">
        <v>9.76</v>
      </c>
      <c r="J89" s="87">
        <v>234.24</v>
      </c>
      <c r="K89" s="87"/>
      <c r="L89" s="87"/>
      <c r="M89" s="87"/>
      <c r="N89" s="87"/>
    </row>
    <row r="90" spans="1:14" s="88" customFormat="1" x14ac:dyDescent="0.25">
      <c r="A90" s="99" t="s">
        <v>156</v>
      </c>
      <c r="B90" s="85" t="s">
        <v>11</v>
      </c>
      <c r="C90" s="85" t="s">
        <v>363</v>
      </c>
      <c r="D90" s="85" t="s">
        <v>157</v>
      </c>
      <c r="E90" s="85" t="s">
        <v>14</v>
      </c>
      <c r="F90" s="86">
        <v>44084</v>
      </c>
      <c r="G90" s="86"/>
      <c r="H90" s="86"/>
      <c r="I90" s="87">
        <v>20.059999999999999</v>
      </c>
      <c r="J90" s="87">
        <v>230.64</v>
      </c>
      <c r="K90" s="87"/>
      <c r="L90" s="87"/>
      <c r="M90" s="87"/>
      <c r="N90" s="87"/>
    </row>
    <row r="91" spans="1:14" s="88" customFormat="1" x14ac:dyDescent="0.25">
      <c r="A91" s="99" t="s">
        <v>158</v>
      </c>
      <c r="B91" s="85" t="s">
        <v>11</v>
      </c>
      <c r="C91" s="85" t="s">
        <v>539</v>
      </c>
      <c r="D91" s="85" t="s">
        <v>159</v>
      </c>
      <c r="E91" s="85" t="s">
        <v>14</v>
      </c>
      <c r="F91" s="86">
        <v>44091</v>
      </c>
      <c r="G91" s="86"/>
      <c r="H91" s="86"/>
      <c r="I91" s="87"/>
      <c r="J91" s="87">
        <v>9.75</v>
      </c>
      <c r="K91" s="87"/>
      <c r="L91" s="87"/>
      <c r="M91" s="87"/>
      <c r="N91" s="87"/>
    </row>
    <row r="92" spans="1:14" s="88" customFormat="1" x14ac:dyDescent="0.25">
      <c r="A92" s="99" t="s">
        <v>160</v>
      </c>
      <c r="B92" s="85" t="s">
        <v>11</v>
      </c>
      <c r="C92" s="85" t="s">
        <v>564</v>
      </c>
      <c r="D92" s="85" t="s">
        <v>161</v>
      </c>
      <c r="E92" s="85" t="s">
        <v>14</v>
      </c>
      <c r="F92" s="86">
        <v>44097</v>
      </c>
      <c r="G92" s="86"/>
      <c r="H92" s="86"/>
      <c r="I92" s="87">
        <v>12.5</v>
      </c>
      <c r="J92" s="87">
        <v>12.5</v>
      </c>
      <c r="K92" s="87"/>
      <c r="L92" s="87"/>
      <c r="M92" s="87"/>
      <c r="N92" s="87"/>
    </row>
    <row r="93" spans="1:14" s="88" customFormat="1" x14ac:dyDescent="0.25">
      <c r="A93" s="16" t="s">
        <v>2523</v>
      </c>
      <c r="B93" s="85" t="s">
        <v>11</v>
      </c>
      <c r="C93" s="85" t="s">
        <v>2620</v>
      </c>
      <c r="D93" s="85" t="s">
        <v>162</v>
      </c>
      <c r="E93" s="85" t="s">
        <v>14</v>
      </c>
      <c r="F93" s="86">
        <v>44097</v>
      </c>
      <c r="G93" s="86"/>
      <c r="H93" s="86"/>
      <c r="I93" s="87">
        <v>24.53</v>
      </c>
      <c r="J93" s="87">
        <v>24.53</v>
      </c>
      <c r="K93" s="87"/>
      <c r="L93" s="87"/>
      <c r="M93" s="87"/>
      <c r="N93" s="87"/>
    </row>
    <row r="94" spans="1:14" s="88" customFormat="1" x14ac:dyDescent="0.25">
      <c r="A94" s="92" t="s">
        <v>163</v>
      </c>
      <c r="B94" s="85" t="s">
        <v>11</v>
      </c>
      <c r="C94" s="85" t="s">
        <v>2657</v>
      </c>
      <c r="D94" s="85" t="s">
        <v>164</v>
      </c>
      <c r="E94" s="85" t="s">
        <v>14</v>
      </c>
      <c r="F94" s="86">
        <v>44097</v>
      </c>
      <c r="G94" s="86"/>
      <c r="H94" s="86"/>
      <c r="I94" s="87">
        <v>245.44</v>
      </c>
      <c r="J94" s="87">
        <v>226.56</v>
      </c>
      <c r="K94" s="87">
        <v>123</v>
      </c>
      <c r="L94" s="87"/>
      <c r="M94" s="87">
        <v>5.8</v>
      </c>
      <c r="N94" s="87">
        <v>1.3</v>
      </c>
    </row>
    <row r="95" spans="1:14" s="88" customFormat="1" x14ac:dyDescent="0.25">
      <c r="A95" s="99" t="s">
        <v>2524</v>
      </c>
      <c r="B95" s="85" t="s">
        <v>11</v>
      </c>
      <c r="C95" s="85" t="s">
        <v>2658</v>
      </c>
      <c r="D95" s="85" t="s">
        <v>165</v>
      </c>
      <c r="E95" s="85" t="s">
        <v>14</v>
      </c>
      <c r="F95" s="86">
        <v>44097</v>
      </c>
      <c r="G95" s="86"/>
      <c r="H95" s="86"/>
      <c r="I95" s="87"/>
      <c r="J95" s="87">
        <v>2.99</v>
      </c>
      <c r="K95" s="87"/>
      <c r="L95" s="87"/>
      <c r="M95" s="87"/>
      <c r="N95" s="87"/>
    </row>
    <row r="96" spans="1:14" s="88" customFormat="1" x14ac:dyDescent="0.25">
      <c r="A96" s="92" t="s">
        <v>2525</v>
      </c>
      <c r="B96" s="85" t="s">
        <v>11</v>
      </c>
      <c r="C96" s="85" t="s">
        <v>2619</v>
      </c>
      <c r="D96" s="85" t="s">
        <v>166</v>
      </c>
      <c r="E96" s="85" t="s">
        <v>14</v>
      </c>
      <c r="F96" s="86">
        <v>44102</v>
      </c>
      <c r="G96" s="86"/>
      <c r="H96" s="86"/>
      <c r="I96" s="87"/>
      <c r="J96" s="87"/>
      <c r="K96" s="87"/>
      <c r="L96" s="87"/>
      <c r="M96" s="87">
        <v>9.6999999999999993</v>
      </c>
      <c r="N96" s="87">
        <v>23</v>
      </c>
    </row>
    <row r="97" spans="1:14" s="88" customFormat="1" x14ac:dyDescent="0.25">
      <c r="A97" s="99" t="s">
        <v>169</v>
      </c>
      <c r="B97" s="85" t="s">
        <v>11</v>
      </c>
      <c r="C97" s="85" t="s">
        <v>471</v>
      </c>
      <c r="D97" s="85" t="s">
        <v>170</v>
      </c>
      <c r="E97" s="85" t="s">
        <v>14</v>
      </c>
      <c r="F97" s="86">
        <v>44102</v>
      </c>
      <c r="G97" s="86"/>
      <c r="H97" s="86"/>
      <c r="I97" s="87">
        <v>8.52</v>
      </c>
      <c r="J97" s="87">
        <v>1.5</v>
      </c>
      <c r="K97" s="87"/>
      <c r="L97" s="87"/>
      <c r="M97" s="87"/>
      <c r="N97" s="87"/>
    </row>
    <row r="98" spans="1:14" s="88" customFormat="1" x14ac:dyDescent="0.25">
      <c r="A98" s="99" t="s">
        <v>167</v>
      </c>
      <c r="B98" s="85" t="s">
        <v>11</v>
      </c>
      <c r="C98" s="85" t="s">
        <v>2659</v>
      </c>
      <c r="D98" s="85" t="s">
        <v>168</v>
      </c>
      <c r="E98" s="85" t="s">
        <v>14</v>
      </c>
      <c r="F98" s="86">
        <v>44103</v>
      </c>
      <c r="G98" s="86"/>
      <c r="H98" s="86"/>
      <c r="I98" s="87"/>
      <c r="J98" s="87">
        <v>17</v>
      </c>
      <c r="K98" s="87"/>
      <c r="L98" s="87"/>
      <c r="M98" s="87"/>
      <c r="N98" s="87"/>
    </row>
    <row r="99" spans="1:14" s="88" customFormat="1" x14ac:dyDescent="0.25">
      <c r="A99" s="99" t="s">
        <v>176</v>
      </c>
      <c r="B99" s="85" t="s">
        <v>11</v>
      </c>
      <c r="C99" s="85" t="s">
        <v>506</v>
      </c>
      <c r="D99" s="85" t="s">
        <v>177</v>
      </c>
      <c r="E99" s="85" t="s">
        <v>14</v>
      </c>
      <c r="F99" s="86">
        <v>44106</v>
      </c>
      <c r="G99" s="86"/>
      <c r="H99" s="86"/>
      <c r="I99" s="87"/>
      <c r="J99" s="87">
        <v>182.9</v>
      </c>
      <c r="K99" s="87"/>
      <c r="L99" s="87"/>
      <c r="M99" s="87"/>
      <c r="N99" s="87"/>
    </row>
    <row r="100" spans="1:14" s="88" customFormat="1" x14ac:dyDescent="0.25">
      <c r="A100" s="99" t="s">
        <v>2526</v>
      </c>
      <c r="B100" s="85" t="s">
        <v>11</v>
      </c>
      <c r="C100" s="85" t="s">
        <v>2630</v>
      </c>
      <c r="D100" s="85" t="s">
        <v>171</v>
      </c>
      <c r="E100" s="85" t="s">
        <v>14</v>
      </c>
      <c r="F100" s="86">
        <v>44109</v>
      </c>
      <c r="G100" s="86"/>
      <c r="H100" s="86"/>
      <c r="I100" s="87"/>
      <c r="J100" s="87">
        <v>1.5</v>
      </c>
      <c r="K100" s="87"/>
      <c r="L100" s="87"/>
      <c r="M100" s="87"/>
      <c r="N100" s="87"/>
    </row>
    <row r="101" spans="1:14" s="88" customFormat="1" x14ac:dyDescent="0.25">
      <c r="A101" s="99" t="s">
        <v>2527</v>
      </c>
      <c r="B101" s="85" t="s">
        <v>11</v>
      </c>
      <c r="C101" s="85" t="s">
        <v>2660</v>
      </c>
      <c r="D101" s="85" t="s">
        <v>172</v>
      </c>
      <c r="E101" s="85" t="s">
        <v>14</v>
      </c>
      <c r="F101" s="86">
        <v>44109</v>
      </c>
      <c r="G101" s="86"/>
      <c r="H101" s="86"/>
      <c r="I101" s="87">
        <v>90.36</v>
      </c>
      <c r="J101" s="87">
        <v>361.44</v>
      </c>
      <c r="K101" s="87"/>
      <c r="L101" s="87"/>
      <c r="M101" s="87"/>
      <c r="N101" s="87"/>
    </row>
    <row r="102" spans="1:14" s="88" customFormat="1" x14ac:dyDescent="0.25">
      <c r="A102" s="99" t="s">
        <v>2528</v>
      </c>
      <c r="B102" s="85" t="s">
        <v>11</v>
      </c>
      <c r="C102" s="85" t="s">
        <v>363</v>
      </c>
      <c r="D102" s="85" t="s">
        <v>173</v>
      </c>
      <c r="E102" s="85" t="s">
        <v>14</v>
      </c>
      <c r="F102" s="86">
        <v>44109</v>
      </c>
      <c r="G102" s="86"/>
      <c r="H102" s="86"/>
      <c r="I102" s="87">
        <v>50.73</v>
      </c>
      <c r="J102" s="87">
        <v>73</v>
      </c>
      <c r="K102" s="87"/>
      <c r="L102" s="87"/>
      <c r="M102" s="87"/>
      <c r="N102" s="87"/>
    </row>
    <row r="103" spans="1:14" s="88" customFormat="1" x14ac:dyDescent="0.25">
      <c r="A103" s="99" t="s">
        <v>174</v>
      </c>
      <c r="B103" s="85" t="s">
        <v>11</v>
      </c>
      <c r="C103" s="85" t="s">
        <v>2661</v>
      </c>
      <c r="D103" s="85" t="s">
        <v>175</v>
      </c>
      <c r="E103" s="85" t="s">
        <v>14</v>
      </c>
      <c r="F103" s="86">
        <v>44113</v>
      </c>
      <c r="G103" s="86"/>
      <c r="H103" s="86"/>
      <c r="I103" s="87"/>
      <c r="J103" s="87"/>
      <c r="K103" s="87"/>
      <c r="L103" s="87"/>
      <c r="M103" s="87">
        <v>0.96</v>
      </c>
      <c r="N103" s="87"/>
    </row>
    <row r="104" spans="1:14" s="88" customFormat="1" x14ac:dyDescent="0.25">
      <c r="A104" s="99" t="s">
        <v>224</v>
      </c>
      <c r="B104" s="85" t="s">
        <v>11</v>
      </c>
      <c r="C104" s="85" t="s">
        <v>442</v>
      </c>
      <c r="D104" s="85" t="s">
        <v>225</v>
      </c>
      <c r="E104" s="85" t="s">
        <v>14</v>
      </c>
      <c r="F104" s="86">
        <v>44119</v>
      </c>
      <c r="G104" s="86"/>
      <c r="H104" s="86"/>
      <c r="I104" s="87">
        <v>0.06</v>
      </c>
      <c r="J104" s="87">
        <v>0.25</v>
      </c>
      <c r="K104" s="87"/>
      <c r="L104" s="87"/>
      <c r="M104" s="87"/>
      <c r="N104" s="87"/>
    </row>
    <row r="105" spans="1:14" s="88" customFormat="1" ht="15" customHeight="1" x14ac:dyDescent="0.25">
      <c r="A105" s="111" t="s">
        <v>2529</v>
      </c>
      <c r="B105" s="85" t="s">
        <v>178</v>
      </c>
      <c r="C105" s="85" t="s">
        <v>2662</v>
      </c>
      <c r="D105" s="85" t="s">
        <v>179</v>
      </c>
      <c r="E105" s="85" t="s">
        <v>14</v>
      </c>
      <c r="F105" s="86">
        <v>44120</v>
      </c>
      <c r="G105" s="86"/>
      <c r="H105" s="86"/>
      <c r="I105" s="87"/>
      <c r="J105" s="87">
        <v>0.48</v>
      </c>
      <c r="K105" s="87"/>
      <c r="L105" s="87"/>
      <c r="M105" s="87"/>
      <c r="N105" s="87"/>
    </row>
    <row r="106" spans="1:14" s="88" customFormat="1" x14ac:dyDescent="0.25">
      <c r="A106" s="99" t="s">
        <v>180</v>
      </c>
      <c r="B106" s="85" t="s">
        <v>11</v>
      </c>
      <c r="C106" s="85" t="s">
        <v>522</v>
      </c>
      <c r="D106" s="85" t="s">
        <v>181</v>
      </c>
      <c r="E106" s="85" t="s">
        <v>14</v>
      </c>
      <c r="F106" s="86">
        <v>44124</v>
      </c>
      <c r="G106" s="86"/>
      <c r="H106" s="86"/>
      <c r="I106" s="87"/>
      <c r="J106" s="87">
        <v>72</v>
      </c>
      <c r="K106" s="87"/>
      <c r="L106" s="87"/>
      <c r="M106" s="87"/>
      <c r="N106" s="87"/>
    </row>
    <row r="107" spans="1:14" s="88" customFormat="1" x14ac:dyDescent="0.25">
      <c r="A107" s="99" t="s">
        <v>182</v>
      </c>
      <c r="B107" s="85" t="s">
        <v>11</v>
      </c>
      <c r="C107" s="85" t="s">
        <v>500</v>
      </c>
      <c r="D107" s="85" t="s">
        <v>183</v>
      </c>
      <c r="E107" s="85" t="s">
        <v>14</v>
      </c>
      <c r="F107" s="86">
        <v>44125</v>
      </c>
      <c r="G107" s="86"/>
      <c r="H107" s="86"/>
      <c r="I107" s="87">
        <v>29.3</v>
      </c>
      <c r="J107" s="87">
        <v>35.57</v>
      </c>
      <c r="K107" s="87"/>
      <c r="L107" s="87"/>
      <c r="M107" s="87"/>
      <c r="N107" s="87"/>
    </row>
    <row r="108" spans="1:14" s="88" customFormat="1" x14ac:dyDescent="0.25">
      <c r="A108" s="99" t="s">
        <v>2530</v>
      </c>
      <c r="B108" s="85" t="s">
        <v>11</v>
      </c>
      <c r="C108" s="85" t="s">
        <v>363</v>
      </c>
      <c r="D108" s="85" t="s">
        <v>184</v>
      </c>
      <c r="E108" s="85" t="s">
        <v>14</v>
      </c>
      <c r="F108" s="86">
        <v>44126</v>
      </c>
      <c r="G108" s="86"/>
      <c r="H108" s="86"/>
      <c r="I108" s="87">
        <v>24.63</v>
      </c>
      <c r="J108" s="87">
        <v>92.67</v>
      </c>
      <c r="K108" s="87">
        <v>117.3</v>
      </c>
      <c r="L108" s="87"/>
      <c r="M108" s="87">
        <v>0.4</v>
      </c>
      <c r="N108" s="87"/>
    </row>
    <row r="109" spans="1:14" s="88" customFormat="1" x14ac:dyDescent="0.25">
      <c r="A109" s="99" t="s">
        <v>185</v>
      </c>
      <c r="B109" s="85" t="s">
        <v>186</v>
      </c>
      <c r="C109" s="85" t="s">
        <v>2663</v>
      </c>
      <c r="D109" s="85" t="s">
        <v>187</v>
      </c>
      <c r="E109" s="85" t="s">
        <v>14</v>
      </c>
      <c r="F109" s="86">
        <v>44130</v>
      </c>
      <c r="G109" s="86"/>
      <c r="H109" s="86"/>
      <c r="I109" s="87"/>
      <c r="J109" s="87">
        <v>1</v>
      </c>
      <c r="K109" s="87"/>
      <c r="L109" s="87"/>
      <c r="M109" s="87"/>
      <c r="N109" s="87"/>
    </row>
    <row r="110" spans="1:14" s="88" customFormat="1" x14ac:dyDescent="0.25">
      <c r="A110" s="92" t="s">
        <v>188</v>
      </c>
      <c r="B110" s="85" t="s">
        <v>11</v>
      </c>
      <c r="C110" s="85" t="s">
        <v>514</v>
      </c>
      <c r="D110" s="85" t="s">
        <v>189</v>
      </c>
      <c r="E110" s="85" t="s">
        <v>14</v>
      </c>
      <c r="F110" s="86">
        <v>44132</v>
      </c>
      <c r="G110" s="86"/>
      <c r="H110" s="86"/>
      <c r="I110" s="87"/>
      <c r="J110" s="87">
        <v>25</v>
      </c>
      <c r="K110" s="87"/>
      <c r="L110" s="87"/>
      <c r="M110" s="87"/>
      <c r="N110" s="87"/>
    </row>
    <row r="111" spans="1:14" s="88" customFormat="1" x14ac:dyDescent="0.25">
      <c r="A111" s="99" t="s">
        <v>2531</v>
      </c>
      <c r="B111" s="85" t="s">
        <v>11</v>
      </c>
      <c r="C111" s="85" t="s">
        <v>497</v>
      </c>
      <c r="D111" s="85" t="s">
        <v>190</v>
      </c>
      <c r="E111" s="85" t="s">
        <v>14</v>
      </c>
      <c r="F111" s="86">
        <v>44132</v>
      </c>
      <c r="G111" s="86"/>
      <c r="H111" s="86"/>
      <c r="I111" s="87">
        <v>46.34</v>
      </c>
      <c r="J111" s="87">
        <v>103.15</v>
      </c>
      <c r="K111" s="87"/>
      <c r="L111" s="87"/>
      <c r="M111" s="87"/>
      <c r="N111" s="87"/>
    </row>
    <row r="112" spans="1:14" s="88" customFormat="1" x14ac:dyDescent="0.25">
      <c r="A112" s="92" t="s">
        <v>2532</v>
      </c>
      <c r="B112" s="85" t="s">
        <v>11</v>
      </c>
      <c r="C112" s="85" t="s">
        <v>522</v>
      </c>
      <c r="D112" s="85" t="s">
        <v>191</v>
      </c>
      <c r="E112" s="85" t="s">
        <v>14</v>
      </c>
      <c r="F112" s="86">
        <v>44141</v>
      </c>
      <c r="G112" s="86"/>
      <c r="H112" s="86"/>
      <c r="I112" s="87"/>
      <c r="J112" s="87"/>
      <c r="K112" s="87"/>
      <c r="L112" s="87"/>
      <c r="M112" s="87">
        <v>0.2</v>
      </c>
      <c r="N112" s="87"/>
    </row>
    <row r="113" spans="1:14" s="88" customFormat="1" x14ac:dyDescent="0.25">
      <c r="A113" s="99" t="s">
        <v>2533</v>
      </c>
      <c r="B113" s="85" t="s">
        <v>11</v>
      </c>
      <c r="C113" s="85" t="s">
        <v>2664</v>
      </c>
      <c r="D113" s="85" t="s">
        <v>192</v>
      </c>
      <c r="E113" s="85" t="s">
        <v>14</v>
      </c>
      <c r="F113" s="86">
        <v>44145</v>
      </c>
      <c r="G113" s="86"/>
      <c r="H113" s="86"/>
      <c r="I113" s="87"/>
      <c r="J113" s="87">
        <v>71.63</v>
      </c>
      <c r="K113" s="87"/>
      <c r="L113" s="87"/>
      <c r="M113" s="87"/>
      <c r="N113" s="87"/>
    </row>
    <row r="114" spans="1:14" s="88" customFormat="1" x14ac:dyDescent="0.25">
      <c r="A114" s="99" t="s">
        <v>2534</v>
      </c>
      <c r="B114" s="85" t="s">
        <v>11</v>
      </c>
      <c r="C114" s="85" t="s">
        <v>2665</v>
      </c>
      <c r="D114" s="85" t="s">
        <v>193</v>
      </c>
      <c r="E114" s="85" t="s">
        <v>14</v>
      </c>
      <c r="F114" s="86">
        <v>44148</v>
      </c>
      <c r="G114" s="86"/>
      <c r="H114" s="86"/>
      <c r="I114" s="87"/>
      <c r="J114" s="87">
        <v>61</v>
      </c>
      <c r="K114" s="87"/>
      <c r="L114" s="87"/>
      <c r="M114" s="87"/>
      <c r="N114" s="87"/>
    </row>
    <row r="115" spans="1:14" s="88" customFormat="1" x14ac:dyDescent="0.25">
      <c r="A115" s="99" t="s">
        <v>2535</v>
      </c>
      <c r="B115" s="85" t="s">
        <v>11</v>
      </c>
      <c r="C115" s="85" t="s">
        <v>567</v>
      </c>
      <c r="D115" s="85" t="s">
        <v>194</v>
      </c>
      <c r="E115" s="85" t="s">
        <v>14</v>
      </c>
      <c r="F115" s="86">
        <v>44155</v>
      </c>
      <c r="G115" s="86"/>
      <c r="H115" s="86"/>
      <c r="I115" s="87"/>
      <c r="J115" s="87"/>
      <c r="K115" s="87">
        <v>89.27</v>
      </c>
      <c r="L115" s="87"/>
      <c r="M115" s="87"/>
      <c r="N115" s="87"/>
    </row>
    <row r="116" spans="1:14" s="88" customFormat="1" x14ac:dyDescent="0.25">
      <c r="A116" s="99" t="s">
        <v>2536</v>
      </c>
      <c r="B116" s="85" t="s">
        <v>11</v>
      </c>
      <c r="C116" s="85" t="s">
        <v>2666</v>
      </c>
      <c r="D116" s="85" t="s">
        <v>195</v>
      </c>
      <c r="E116" s="85" t="s">
        <v>14</v>
      </c>
      <c r="F116" s="86">
        <v>44165</v>
      </c>
      <c r="G116" s="86"/>
      <c r="H116" s="86"/>
      <c r="I116" s="87"/>
      <c r="J116" s="87"/>
      <c r="K116" s="87"/>
      <c r="L116" s="87"/>
      <c r="M116" s="87">
        <v>2.8</v>
      </c>
      <c r="N116" s="87"/>
    </row>
    <row r="117" spans="1:14" s="88" customFormat="1" x14ac:dyDescent="0.25">
      <c r="A117" s="99" t="s">
        <v>2537</v>
      </c>
      <c r="B117" s="85" t="s">
        <v>11</v>
      </c>
      <c r="C117" s="85" t="s">
        <v>543</v>
      </c>
      <c r="D117" s="85" t="s">
        <v>196</v>
      </c>
      <c r="E117" s="85" t="s">
        <v>14</v>
      </c>
      <c r="F117" s="86">
        <v>44165</v>
      </c>
      <c r="G117" s="86"/>
      <c r="H117" s="86"/>
      <c r="I117" s="87"/>
      <c r="J117" s="87"/>
      <c r="K117" s="87"/>
      <c r="L117" s="87"/>
      <c r="M117" s="87">
        <v>0.44</v>
      </c>
      <c r="N117" s="87"/>
    </row>
    <row r="118" spans="1:14" s="88" customFormat="1" x14ac:dyDescent="0.25">
      <c r="A118" s="99" t="s">
        <v>197</v>
      </c>
      <c r="B118" s="85" t="s">
        <v>11</v>
      </c>
      <c r="C118" s="85" t="s">
        <v>453</v>
      </c>
      <c r="D118" s="85" t="s">
        <v>198</v>
      </c>
      <c r="E118" s="85" t="s">
        <v>14</v>
      </c>
      <c r="F118" s="86">
        <v>44165</v>
      </c>
      <c r="G118" s="86"/>
      <c r="H118" s="86"/>
      <c r="I118" s="87"/>
      <c r="J118" s="87"/>
      <c r="K118" s="87"/>
      <c r="L118" s="87"/>
      <c r="M118" s="87">
        <v>4.26</v>
      </c>
      <c r="N118" s="87"/>
    </row>
    <row r="119" spans="1:14" s="88" customFormat="1" x14ac:dyDescent="0.25">
      <c r="A119" s="92" t="s">
        <v>2538</v>
      </c>
      <c r="B119" s="85" t="s">
        <v>11</v>
      </c>
      <c r="C119" s="85" t="s">
        <v>1326</v>
      </c>
      <c r="D119" s="85" t="s">
        <v>199</v>
      </c>
      <c r="E119" s="85" t="s">
        <v>14</v>
      </c>
      <c r="F119" s="86">
        <v>44168</v>
      </c>
      <c r="G119" s="86"/>
      <c r="H119" s="86"/>
      <c r="I119" s="87"/>
      <c r="J119" s="87">
        <v>15.71</v>
      </c>
      <c r="K119" s="87"/>
      <c r="L119" s="87"/>
      <c r="M119" s="87"/>
      <c r="N119" s="87"/>
    </row>
    <row r="120" spans="1:14" s="88" customFormat="1" x14ac:dyDescent="0.25">
      <c r="A120" s="99" t="s">
        <v>200</v>
      </c>
      <c r="B120" s="85" t="s">
        <v>11</v>
      </c>
      <c r="C120" s="85" t="s">
        <v>491</v>
      </c>
      <c r="D120" s="85" t="s">
        <v>201</v>
      </c>
      <c r="E120" s="85" t="s">
        <v>14</v>
      </c>
      <c r="F120" s="86">
        <v>44169</v>
      </c>
      <c r="G120" s="86"/>
      <c r="H120" s="86"/>
      <c r="I120" s="87">
        <v>1.69</v>
      </c>
      <c r="J120" s="87">
        <v>3.95</v>
      </c>
      <c r="K120" s="87"/>
      <c r="L120" s="87"/>
      <c r="M120" s="87"/>
      <c r="N120" s="87"/>
    </row>
    <row r="121" spans="1:14" s="88" customFormat="1" ht="30" x14ac:dyDescent="0.25">
      <c r="A121" s="93" t="s">
        <v>2539</v>
      </c>
      <c r="B121" s="85" t="s">
        <v>11</v>
      </c>
      <c r="C121" s="85" t="s">
        <v>2625</v>
      </c>
      <c r="D121" s="85" t="s">
        <v>202</v>
      </c>
      <c r="E121" s="85" t="s">
        <v>14</v>
      </c>
      <c r="F121" s="86">
        <v>44173</v>
      </c>
      <c r="G121" s="86"/>
      <c r="H121" s="86"/>
      <c r="I121" s="87">
        <v>3.06</v>
      </c>
      <c r="J121" s="87">
        <v>4.05</v>
      </c>
      <c r="K121" s="87"/>
      <c r="L121" s="87"/>
      <c r="M121" s="87"/>
      <c r="N121" s="87"/>
    </row>
    <row r="122" spans="1:14" s="88" customFormat="1" x14ac:dyDescent="0.25">
      <c r="A122" s="99" t="s">
        <v>203</v>
      </c>
      <c r="B122" s="85" t="s">
        <v>11</v>
      </c>
      <c r="C122" s="85" t="s">
        <v>2660</v>
      </c>
      <c r="D122" s="85" t="s">
        <v>204</v>
      </c>
      <c r="E122" s="85" t="s">
        <v>14</v>
      </c>
      <c r="F122" s="86">
        <v>44174</v>
      </c>
      <c r="G122" s="86"/>
      <c r="H122" s="86"/>
      <c r="I122" s="87"/>
      <c r="J122" s="87">
        <v>4.38</v>
      </c>
      <c r="K122" s="87"/>
      <c r="L122" s="87"/>
      <c r="M122" s="87"/>
      <c r="N122" s="87"/>
    </row>
    <row r="123" spans="1:14" s="88" customFormat="1" x14ac:dyDescent="0.25">
      <c r="A123" s="99" t="s">
        <v>205</v>
      </c>
      <c r="B123" s="85" t="s">
        <v>11</v>
      </c>
      <c r="C123" s="85" t="s">
        <v>2667</v>
      </c>
      <c r="D123" s="85" t="s">
        <v>206</v>
      </c>
      <c r="E123" s="85" t="s">
        <v>14</v>
      </c>
      <c r="F123" s="86">
        <v>44174</v>
      </c>
      <c r="G123" s="86"/>
      <c r="H123" s="86"/>
      <c r="I123" s="87">
        <v>43.52</v>
      </c>
      <c r="J123" s="87">
        <v>2.78</v>
      </c>
      <c r="K123" s="87"/>
      <c r="L123" s="87"/>
      <c r="M123" s="87"/>
      <c r="N123" s="87"/>
    </row>
    <row r="124" spans="1:14" s="88" customFormat="1" x14ac:dyDescent="0.25">
      <c r="A124" s="99" t="s">
        <v>207</v>
      </c>
      <c r="B124" s="85" t="s">
        <v>11</v>
      </c>
      <c r="C124" s="85" t="s">
        <v>2643</v>
      </c>
      <c r="D124" s="85" t="s">
        <v>208</v>
      </c>
      <c r="E124" s="85" t="s">
        <v>14</v>
      </c>
      <c r="F124" s="86">
        <v>44174</v>
      </c>
      <c r="G124" s="86"/>
      <c r="H124" s="86"/>
      <c r="I124" s="87"/>
      <c r="J124" s="87">
        <v>6.33</v>
      </c>
      <c r="K124" s="87"/>
      <c r="L124" s="87"/>
      <c r="M124" s="87"/>
      <c r="N124" s="87"/>
    </row>
    <row r="125" spans="1:14" s="88" customFormat="1" x14ac:dyDescent="0.25">
      <c r="A125" s="99" t="s">
        <v>209</v>
      </c>
      <c r="B125" s="85" t="s">
        <v>11</v>
      </c>
      <c r="C125" s="85" t="s">
        <v>2641</v>
      </c>
      <c r="D125" s="85" t="s">
        <v>210</v>
      </c>
      <c r="E125" s="85" t="s">
        <v>14</v>
      </c>
      <c r="F125" s="86">
        <v>44179</v>
      </c>
      <c r="G125" s="86"/>
      <c r="H125" s="86"/>
      <c r="I125" s="87"/>
      <c r="J125" s="87">
        <v>36.29</v>
      </c>
      <c r="K125" s="87"/>
      <c r="L125" s="87"/>
      <c r="M125" s="87"/>
      <c r="N125" s="87"/>
    </row>
    <row r="126" spans="1:14" s="88" customFormat="1" x14ac:dyDescent="0.25">
      <c r="A126" s="99" t="s">
        <v>2540</v>
      </c>
      <c r="B126" s="85" t="s">
        <v>11</v>
      </c>
      <c r="C126" s="85" t="s">
        <v>514</v>
      </c>
      <c r="D126" s="85" t="s">
        <v>211</v>
      </c>
      <c r="E126" s="85" t="s">
        <v>14</v>
      </c>
      <c r="F126" s="86">
        <v>44201</v>
      </c>
      <c r="G126" s="86"/>
      <c r="H126" s="86"/>
      <c r="I126" s="87"/>
      <c r="J126" s="87">
        <v>107</v>
      </c>
      <c r="K126" s="87"/>
      <c r="L126" s="87"/>
      <c r="M126" s="87"/>
      <c r="N126" s="87"/>
    </row>
    <row r="127" spans="1:14" s="88" customFormat="1" x14ac:dyDescent="0.25">
      <c r="A127" s="99" t="s">
        <v>215</v>
      </c>
      <c r="B127" s="85" t="s">
        <v>11</v>
      </c>
      <c r="C127" s="85" t="s">
        <v>476</v>
      </c>
      <c r="D127" s="85" t="s">
        <v>216</v>
      </c>
      <c r="E127" s="85" t="s">
        <v>14</v>
      </c>
      <c r="F127" s="86">
        <v>44207</v>
      </c>
      <c r="G127" s="86"/>
      <c r="H127" s="86"/>
      <c r="I127" s="87"/>
      <c r="J127" s="87"/>
      <c r="K127" s="87">
        <v>32.119999999999997</v>
      </c>
      <c r="L127" s="87"/>
      <c r="M127" s="87"/>
      <c r="N127" s="87"/>
    </row>
    <row r="128" spans="1:14" s="88" customFormat="1" x14ac:dyDescent="0.25">
      <c r="A128" s="99" t="s">
        <v>2541</v>
      </c>
      <c r="B128" s="85" t="s">
        <v>220</v>
      </c>
      <c r="C128" s="85" t="s">
        <v>2668</v>
      </c>
      <c r="D128" s="85" t="s">
        <v>221</v>
      </c>
      <c r="E128" s="85" t="s">
        <v>14</v>
      </c>
      <c r="F128" s="86">
        <v>44208</v>
      </c>
      <c r="G128" s="86"/>
      <c r="H128" s="86"/>
      <c r="I128" s="87"/>
      <c r="J128" s="87">
        <v>0.59</v>
      </c>
      <c r="K128" s="87"/>
      <c r="L128" s="87"/>
      <c r="M128" s="87"/>
      <c r="N128" s="87"/>
    </row>
    <row r="129" spans="1:14" s="88" customFormat="1" x14ac:dyDescent="0.25">
      <c r="A129" s="100" t="s">
        <v>217</v>
      </c>
      <c r="B129" s="85" t="s">
        <v>11</v>
      </c>
      <c r="C129" s="85" t="s">
        <v>539</v>
      </c>
      <c r="D129" s="85" t="s">
        <v>218</v>
      </c>
      <c r="E129" s="85" t="s">
        <v>14</v>
      </c>
      <c r="F129" s="86">
        <v>44209</v>
      </c>
      <c r="G129" s="86"/>
      <c r="H129" s="86"/>
      <c r="I129" s="87"/>
      <c r="J129" s="87">
        <v>11.7</v>
      </c>
      <c r="K129" s="87"/>
      <c r="L129" s="87"/>
      <c r="M129" s="87"/>
      <c r="N129" s="87"/>
    </row>
    <row r="130" spans="1:14" s="88" customFormat="1" x14ac:dyDescent="0.25">
      <c r="A130" s="99" t="s">
        <v>2542</v>
      </c>
      <c r="B130" s="85" t="s">
        <v>11</v>
      </c>
      <c r="C130" s="85" t="s">
        <v>2621</v>
      </c>
      <c r="D130" s="85" t="s">
        <v>214</v>
      </c>
      <c r="E130" s="85" t="s">
        <v>14</v>
      </c>
      <c r="F130" s="86">
        <v>44210</v>
      </c>
      <c r="G130" s="86"/>
      <c r="H130" s="86"/>
      <c r="I130" s="87"/>
      <c r="J130" s="87">
        <v>38.4</v>
      </c>
      <c r="K130" s="87"/>
      <c r="L130" s="87"/>
      <c r="M130" s="87"/>
      <c r="N130" s="87"/>
    </row>
    <row r="131" spans="1:14" s="88" customFormat="1" x14ac:dyDescent="0.25">
      <c r="A131" s="99" t="s">
        <v>212</v>
      </c>
      <c r="B131" s="85" t="s">
        <v>11</v>
      </c>
      <c r="C131" s="85" t="s">
        <v>450</v>
      </c>
      <c r="D131" s="85" t="s">
        <v>213</v>
      </c>
      <c r="E131" s="85" t="s">
        <v>14</v>
      </c>
      <c r="F131" s="86">
        <v>44212</v>
      </c>
      <c r="G131" s="86"/>
      <c r="H131" s="86"/>
      <c r="I131" s="87"/>
      <c r="J131" s="87"/>
      <c r="K131" s="87"/>
      <c r="L131" s="87"/>
      <c r="M131" s="87">
        <v>1.77</v>
      </c>
      <c r="N131" s="87"/>
    </row>
    <row r="132" spans="1:14" s="88" customFormat="1" x14ac:dyDescent="0.25">
      <c r="A132" s="99" t="s">
        <v>2543</v>
      </c>
      <c r="B132" s="85" t="s">
        <v>11</v>
      </c>
      <c r="C132" s="85" t="s">
        <v>2669</v>
      </c>
      <c r="D132" s="85" t="s">
        <v>219</v>
      </c>
      <c r="E132" s="85" t="s">
        <v>14</v>
      </c>
      <c r="F132" s="86">
        <v>44214</v>
      </c>
      <c r="G132" s="86"/>
      <c r="H132" s="86"/>
      <c r="I132" s="87">
        <v>13.31</v>
      </c>
      <c r="J132" s="87">
        <v>19.97</v>
      </c>
      <c r="K132" s="87"/>
      <c r="L132" s="87"/>
      <c r="M132" s="87"/>
      <c r="N132" s="87"/>
    </row>
    <row r="133" spans="1:14" s="88" customFormat="1" x14ac:dyDescent="0.25">
      <c r="A133" s="99" t="s">
        <v>2544</v>
      </c>
      <c r="B133" s="85" t="s">
        <v>11</v>
      </c>
      <c r="C133" s="85" t="s">
        <v>2626</v>
      </c>
      <c r="D133" s="85" t="s">
        <v>222</v>
      </c>
      <c r="E133" s="85" t="s">
        <v>14</v>
      </c>
      <c r="F133" s="86">
        <v>44215</v>
      </c>
      <c r="G133" s="86"/>
      <c r="H133" s="86"/>
      <c r="I133" s="87"/>
      <c r="J133" s="87"/>
      <c r="K133" s="87">
        <v>108.79</v>
      </c>
      <c r="L133" s="87">
        <v>53.58</v>
      </c>
      <c r="M133" s="87"/>
      <c r="N133" s="87"/>
    </row>
    <row r="134" spans="1:14" s="88" customFormat="1" x14ac:dyDescent="0.25">
      <c r="A134" s="99" t="s">
        <v>2545</v>
      </c>
      <c r="B134" s="85" t="s">
        <v>11</v>
      </c>
      <c r="C134" s="85" t="s">
        <v>2670</v>
      </c>
      <c r="D134" s="85" t="s">
        <v>223</v>
      </c>
      <c r="E134" s="85" t="s">
        <v>14</v>
      </c>
      <c r="F134" s="86">
        <v>44230</v>
      </c>
      <c r="G134" s="86"/>
      <c r="H134" s="86"/>
      <c r="I134" s="87"/>
      <c r="J134" s="87"/>
      <c r="K134" s="87">
        <v>40.200000000000003</v>
      </c>
      <c r="L134" s="87">
        <v>19.8</v>
      </c>
      <c r="M134" s="87"/>
      <c r="N134" s="87"/>
    </row>
    <row r="135" spans="1:14" s="88" customFormat="1" x14ac:dyDescent="0.25">
      <c r="A135" s="99" t="s">
        <v>227</v>
      </c>
      <c r="B135" s="85" t="s">
        <v>11</v>
      </c>
      <c r="C135" s="85" t="s">
        <v>2633</v>
      </c>
      <c r="D135" s="85" t="s">
        <v>228</v>
      </c>
      <c r="E135" s="85" t="s">
        <v>14</v>
      </c>
      <c r="F135" s="86">
        <v>44256</v>
      </c>
      <c r="G135" s="86"/>
      <c r="H135" s="86"/>
      <c r="I135" s="87"/>
      <c r="J135" s="87"/>
      <c r="K135" s="87"/>
      <c r="L135" s="87"/>
      <c r="M135" s="87">
        <v>1.5</v>
      </c>
      <c r="N135" s="87">
        <v>1.6</v>
      </c>
    </row>
    <row r="136" spans="1:14" s="88" customFormat="1" x14ac:dyDescent="0.25">
      <c r="A136" s="99" t="s">
        <v>229</v>
      </c>
      <c r="B136" s="85" t="s">
        <v>11</v>
      </c>
      <c r="C136" s="85" t="s">
        <v>2671</v>
      </c>
      <c r="D136" s="85" t="s">
        <v>230</v>
      </c>
      <c r="E136" s="85" t="s">
        <v>14</v>
      </c>
      <c r="F136" s="86">
        <v>44258</v>
      </c>
      <c r="G136" s="86"/>
      <c r="H136" s="86"/>
      <c r="I136" s="87"/>
      <c r="J136" s="87"/>
      <c r="K136" s="87"/>
      <c r="L136" s="87"/>
      <c r="M136" s="87">
        <v>0.71</v>
      </c>
      <c r="N136" s="87"/>
    </row>
    <row r="137" spans="1:14" s="88" customFormat="1" x14ac:dyDescent="0.25">
      <c r="A137" s="99" t="s">
        <v>231</v>
      </c>
      <c r="B137" s="85" t="s">
        <v>11</v>
      </c>
      <c r="C137" s="85" t="s">
        <v>2672</v>
      </c>
      <c r="D137" s="85" t="s">
        <v>232</v>
      </c>
      <c r="E137" s="85" t="s">
        <v>14</v>
      </c>
      <c r="F137" s="86">
        <v>44258</v>
      </c>
      <c r="G137" s="86"/>
      <c r="H137" s="86"/>
      <c r="I137" s="87"/>
      <c r="J137" s="87"/>
      <c r="K137" s="87">
        <v>3.63</v>
      </c>
      <c r="L137" s="87"/>
      <c r="M137" s="87"/>
      <c r="N137" s="87"/>
    </row>
    <row r="138" spans="1:14" s="88" customFormat="1" x14ac:dyDescent="0.25">
      <c r="A138" s="99" t="s">
        <v>2546</v>
      </c>
      <c r="B138" s="85" t="s">
        <v>11</v>
      </c>
      <c r="C138" s="85" t="s">
        <v>2643</v>
      </c>
      <c r="D138" s="85" t="s">
        <v>97</v>
      </c>
      <c r="E138" s="85" t="s">
        <v>14</v>
      </c>
      <c r="F138" s="86">
        <v>44270</v>
      </c>
      <c r="G138" s="86"/>
      <c r="H138" s="86"/>
      <c r="I138" s="87"/>
      <c r="J138" s="87">
        <v>7.5</v>
      </c>
      <c r="K138" s="87"/>
      <c r="L138" s="87"/>
      <c r="M138" s="87"/>
      <c r="N138" s="87"/>
    </row>
    <row r="139" spans="1:14" s="88" customFormat="1" x14ac:dyDescent="0.25">
      <c r="A139" s="99" t="s">
        <v>233</v>
      </c>
      <c r="B139" s="85" t="s">
        <v>11</v>
      </c>
      <c r="C139" s="85" t="s">
        <v>2643</v>
      </c>
      <c r="D139" s="85" t="s">
        <v>234</v>
      </c>
      <c r="E139" s="85" t="s">
        <v>14</v>
      </c>
      <c r="F139" s="86">
        <v>44270</v>
      </c>
      <c r="G139" s="86"/>
      <c r="H139" s="86"/>
      <c r="I139" s="87"/>
      <c r="J139" s="87">
        <v>7.56</v>
      </c>
      <c r="K139" s="87"/>
      <c r="L139" s="87"/>
      <c r="M139" s="87"/>
      <c r="N139" s="87"/>
    </row>
    <row r="140" spans="1:14" s="88" customFormat="1" x14ac:dyDescent="0.25">
      <c r="A140" s="99" t="s">
        <v>2547</v>
      </c>
      <c r="B140" s="85" t="s">
        <v>11</v>
      </c>
      <c r="C140" s="85" t="s">
        <v>2673</v>
      </c>
      <c r="D140" s="85" t="s">
        <v>235</v>
      </c>
      <c r="E140" s="85" t="s">
        <v>14</v>
      </c>
      <c r="F140" s="86">
        <v>44271</v>
      </c>
      <c r="G140" s="86"/>
      <c r="H140" s="86"/>
      <c r="I140" s="87"/>
      <c r="J140" s="87"/>
      <c r="K140" s="87"/>
      <c r="L140" s="87"/>
      <c r="M140" s="87">
        <v>0.86</v>
      </c>
      <c r="N140" s="87"/>
    </row>
    <row r="141" spans="1:14" s="88" customFormat="1" x14ac:dyDescent="0.25">
      <c r="A141" s="99" t="s">
        <v>2548</v>
      </c>
      <c r="B141" s="85" t="s">
        <v>11</v>
      </c>
      <c r="C141" s="85" t="s">
        <v>2674</v>
      </c>
      <c r="D141" s="85" t="s">
        <v>237</v>
      </c>
      <c r="E141" s="85" t="s">
        <v>14</v>
      </c>
      <c r="F141" s="86">
        <v>44271</v>
      </c>
      <c r="G141" s="86"/>
      <c r="H141" s="86"/>
      <c r="I141" s="87"/>
      <c r="J141" s="87"/>
      <c r="K141" s="87"/>
      <c r="L141" s="87"/>
      <c r="M141" s="87">
        <v>0.91</v>
      </c>
      <c r="N141" s="87"/>
    </row>
    <row r="142" spans="1:14" s="88" customFormat="1" x14ac:dyDescent="0.25">
      <c r="A142" s="99" t="s">
        <v>238</v>
      </c>
      <c r="B142" s="85" t="s">
        <v>11</v>
      </c>
      <c r="C142" s="85" t="s">
        <v>2675</v>
      </c>
      <c r="D142" s="85" t="s">
        <v>239</v>
      </c>
      <c r="E142" s="85" t="s">
        <v>14</v>
      </c>
      <c r="F142" s="86">
        <v>44300</v>
      </c>
      <c r="G142" s="86"/>
      <c r="H142" s="86"/>
      <c r="I142" s="87"/>
      <c r="J142" s="87">
        <v>3.05</v>
      </c>
      <c r="K142" s="87"/>
      <c r="L142" s="87"/>
      <c r="M142" s="87"/>
      <c r="N142" s="87"/>
    </row>
    <row r="143" spans="1:14" s="88" customFormat="1" x14ac:dyDescent="0.25">
      <c r="A143" s="99" t="s">
        <v>2549</v>
      </c>
      <c r="B143" s="85" t="s">
        <v>11</v>
      </c>
      <c r="C143" s="85" t="s">
        <v>2654</v>
      </c>
      <c r="D143" s="85" t="s">
        <v>226</v>
      </c>
      <c r="E143" s="85" t="s">
        <v>14</v>
      </c>
      <c r="F143" s="86">
        <v>44308</v>
      </c>
      <c r="G143" s="86"/>
      <c r="H143" s="86"/>
      <c r="I143" s="87"/>
      <c r="J143" s="87">
        <v>8</v>
      </c>
      <c r="K143" s="87"/>
      <c r="L143" s="87"/>
      <c r="M143" s="87"/>
      <c r="N143" s="87"/>
    </row>
    <row r="144" spans="1:14" s="88" customFormat="1" x14ac:dyDescent="0.25">
      <c r="A144" s="89" t="s">
        <v>242</v>
      </c>
      <c r="B144" s="85" t="s">
        <v>11</v>
      </c>
      <c r="C144" s="85" t="s">
        <v>2620</v>
      </c>
      <c r="D144" s="85" t="s">
        <v>243</v>
      </c>
      <c r="E144" s="85" t="s">
        <v>244</v>
      </c>
      <c r="F144" s="86">
        <v>44312</v>
      </c>
      <c r="G144" s="86">
        <v>44461</v>
      </c>
      <c r="H144" s="86"/>
      <c r="I144" s="87"/>
      <c r="J144" s="87">
        <v>250</v>
      </c>
      <c r="K144" s="87"/>
      <c r="L144" s="87"/>
      <c r="M144" s="87"/>
      <c r="N144" s="87"/>
    </row>
    <row r="145" spans="1:14" s="88" customFormat="1" x14ac:dyDescent="0.25">
      <c r="A145" s="99" t="s">
        <v>240</v>
      </c>
      <c r="B145" s="85" t="s">
        <v>11</v>
      </c>
      <c r="C145" s="85" t="s">
        <v>2620</v>
      </c>
      <c r="D145" s="85" t="s">
        <v>241</v>
      </c>
      <c r="E145" s="85" t="s">
        <v>14</v>
      </c>
      <c r="F145" s="86">
        <v>44312</v>
      </c>
      <c r="G145" s="86"/>
      <c r="H145" s="86"/>
      <c r="I145" s="87">
        <v>3.3</v>
      </c>
      <c r="J145" s="87">
        <v>7.7</v>
      </c>
      <c r="K145" s="87"/>
      <c r="L145" s="87"/>
      <c r="M145" s="87"/>
      <c r="N145" s="87"/>
    </row>
    <row r="146" spans="1:14" s="88" customFormat="1" x14ac:dyDescent="0.25">
      <c r="A146" s="99" t="s">
        <v>2550</v>
      </c>
      <c r="B146" s="85" t="s">
        <v>11</v>
      </c>
      <c r="C146" s="85" t="s">
        <v>491</v>
      </c>
      <c r="D146" s="85" t="s">
        <v>245</v>
      </c>
      <c r="E146" s="85" t="s">
        <v>14</v>
      </c>
      <c r="F146" s="86">
        <v>44316</v>
      </c>
      <c r="G146" s="86"/>
      <c r="H146" s="86"/>
      <c r="I146" s="87"/>
      <c r="J146" s="87">
        <v>4.6500000000000004</v>
      </c>
      <c r="K146" s="87"/>
      <c r="L146" s="87"/>
      <c r="M146" s="87">
        <v>7.78</v>
      </c>
      <c r="N146" s="87"/>
    </row>
    <row r="147" spans="1:14" s="88" customFormat="1" x14ac:dyDescent="0.25">
      <c r="A147" s="99" t="s">
        <v>2551</v>
      </c>
      <c r="B147" s="85" t="s">
        <v>11</v>
      </c>
      <c r="C147" s="85" t="s">
        <v>484</v>
      </c>
      <c r="D147" s="85" t="s">
        <v>236</v>
      </c>
      <c r="E147" s="85" t="s">
        <v>14</v>
      </c>
      <c r="F147" s="86">
        <v>44320</v>
      </c>
      <c r="G147" s="86"/>
      <c r="H147" s="86"/>
      <c r="I147" s="87"/>
      <c r="J147" s="87"/>
      <c r="K147" s="87">
        <v>15</v>
      </c>
      <c r="L147" s="87"/>
      <c r="M147" s="87">
        <v>1.23</v>
      </c>
      <c r="N147" s="87"/>
    </row>
    <row r="148" spans="1:14" s="88" customFormat="1" x14ac:dyDescent="0.25">
      <c r="A148" s="99" t="s">
        <v>2552</v>
      </c>
      <c r="B148" s="85" t="s">
        <v>11</v>
      </c>
      <c r="C148" s="85" t="s">
        <v>2676</v>
      </c>
      <c r="D148" s="85" t="s">
        <v>250</v>
      </c>
      <c r="E148" s="85" t="s">
        <v>14</v>
      </c>
      <c r="F148" s="86">
        <v>44320</v>
      </c>
      <c r="G148" s="86"/>
      <c r="H148" s="86"/>
      <c r="I148" s="87"/>
      <c r="J148" s="87"/>
      <c r="K148" s="87"/>
      <c r="L148" s="87"/>
      <c r="M148" s="87">
        <v>0.11</v>
      </c>
      <c r="N148" s="87"/>
    </row>
    <row r="149" spans="1:14" s="88" customFormat="1" x14ac:dyDescent="0.25">
      <c r="A149" s="99" t="s">
        <v>246</v>
      </c>
      <c r="B149" s="85" t="s">
        <v>11</v>
      </c>
      <c r="C149" s="85" t="s">
        <v>2677</v>
      </c>
      <c r="D149" s="85" t="s">
        <v>247</v>
      </c>
      <c r="E149" s="85" t="s">
        <v>14</v>
      </c>
      <c r="F149" s="86">
        <v>44321</v>
      </c>
      <c r="G149" s="86"/>
      <c r="H149" s="86"/>
      <c r="I149" s="87">
        <v>62.87</v>
      </c>
      <c r="J149" s="87"/>
      <c r="K149" s="87"/>
      <c r="L149" s="87"/>
      <c r="M149" s="87"/>
      <c r="N149" s="87"/>
    </row>
    <row r="150" spans="1:14" s="88" customFormat="1" x14ac:dyDescent="0.25">
      <c r="A150" s="99" t="s">
        <v>248</v>
      </c>
      <c r="B150" s="85" t="s">
        <v>11</v>
      </c>
      <c r="C150" s="85" t="s">
        <v>656</v>
      </c>
      <c r="D150" s="85" t="s">
        <v>249</v>
      </c>
      <c r="E150" s="85" t="s">
        <v>14</v>
      </c>
      <c r="F150" s="86">
        <v>44322</v>
      </c>
      <c r="G150" s="86"/>
      <c r="H150" s="86"/>
      <c r="I150" s="87">
        <v>36.25</v>
      </c>
      <c r="J150" s="87">
        <v>108.75</v>
      </c>
      <c r="K150" s="87"/>
      <c r="L150" s="87"/>
      <c r="M150" s="87"/>
      <c r="N150" s="87"/>
    </row>
    <row r="151" spans="1:14" s="88" customFormat="1" ht="15" customHeight="1" x14ac:dyDescent="0.25">
      <c r="A151" s="111" t="s">
        <v>2553</v>
      </c>
      <c r="B151" s="85" t="s">
        <v>11</v>
      </c>
      <c r="C151" s="85" t="s">
        <v>2678</v>
      </c>
      <c r="D151" s="85" t="s">
        <v>251</v>
      </c>
      <c r="E151" s="85" t="s">
        <v>14</v>
      </c>
      <c r="F151" s="86">
        <v>44328</v>
      </c>
      <c r="G151" s="86"/>
      <c r="H151" s="86"/>
      <c r="I151" s="87"/>
      <c r="J151" s="87">
        <v>37.409999999999997</v>
      </c>
      <c r="K151" s="87"/>
      <c r="L151" s="87"/>
      <c r="M151" s="87"/>
      <c r="N151" s="87"/>
    </row>
    <row r="152" spans="1:14" s="88" customFormat="1" ht="15.75" customHeight="1" x14ac:dyDescent="0.25">
      <c r="A152" s="111" t="s">
        <v>2554</v>
      </c>
      <c r="B152" s="85" t="s">
        <v>11</v>
      </c>
      <c r="C152" s="85" t="s">
        <v>2679</v>
      </c>
      <c r="D152" s="85" t="s">
        <v>252</v>
      </c>
      <c r="E152" s="85" t="s">
        <v>14</v>
      </c>
      <c r="F152" s="86">
        <v>44328</v>
      </c>
      <c r="G152" s="86"/>
      <c r="H152" s="86"/>
      <c r="I152" s="87"/>
      <c r="J152" s="87">
        <v>28.27</v>
      </c>
      <c r="K152" s="87"/>
      <c r="L152" s="87"/>
      <c r="M152" s="87"/>
      <c r="N152" s="87"/>
    </row>
    <row r="153" spans="1:14" s="88" customFormat="1" ht="15" customHeight="1" x14ac:dyDescent="0.25">
      <c r="A153" s="111" t="s">
        <v>2555</v>
      </c>
      <c r="B153" s="85" t="s">
        <v>11</v>
      </c>
      <c r="C153" s="85" t="s">
        <v>539</v>
      </c>
      <c r="D153" s="85" t="s">
        <v>253</v>
      </c>
      <c r="E153" s="85" t="s">
        <v>14</v>
      </c>
      <c r="F153" s="86">
        <v>44328</v>
      </c>
      <c r="G153" s="86"/>
      <c r="H153" s="86"/>
      <c r="I153" s="87"/>
      <c r="J153" s="87">
        <v>43.18</v>
      </c>
      <c r="K153" s="87"/>
      <c r="L153" s="87"/>
      <c r="M153" s="87"/>
      <c r="N153" s="87"/>
    </row>
    <row r="154" spans="1:14" s="88" customFormat="1" x14ac:dyDescent="0.25">
      <c r="A154" s="99" t="s">
        <v>254</v>
      </c>
      <c r="B154" s="85" t="s">
        <v>11</v>
      </c>
      <c r="C154" s="85" t="s">
        <v>2626</v>
      </c>
      <c r="D154" s="85" t="s">
        <v>255</v>
      </c>
      <c r="E154" s="85" t="s">
        <v>14</v>
      </c>
      <c r="F154" s="86">
        <v>44329</v>
      </c>
      <c r="G154" s="86"/>
      <c r="H154" s="86"/>
      <c r="I154" s="87"/>
      <c r="J154" s="87">
        <v>2.4500000000000002</v>
      </c>
      <c r="K154" s="87"/>
      <c r="L154" s="87"/>
      <c r="M154" s="87"/>
      <c r="N154" s="87"/>
    </row>
    <row r="155" spans="1:14" s="88" customFormat="1" x14ac:dyDescent="0.25">
      <c r="A155" s="99" t="s">
        <v>256</v>
      </c>
      <c r="B155" s="85" t="s">
        <v>11</v>
      </c>
      <c r="C155" s="85" t="s">
        <v>2626</v>
      </c>
      <c r="D155" s="85" t="s">
        <v>257</v>
      </c>
      <c r="E155" s="85" t="s">
        <v>14</v>
      </c>
      <c r="F155" s="86">
        <v>44333</v>
      </c>
      <c r="G155" s="86"/>
      <c r="H155" s="86"/>
      <c r="I155" s="87"/>
      <c r="J155" s="87"/>
      <c r="K155" s="87">
        <v>17</v>
      </c>
      <c r="L155" s="87"/>
      <c r="M155" s="87"/>
      <c r="N155" s="87"/>
    </row>
    <row r="156" spans="1:14" s="88" customFormat="1" x14ac:dyDescent="0.25">
      <c r="A156" s="99" t="s">
        <v>2556</v>
      </c>
      <c r="B156" s="85" t="s">
        <v>11</v>
      </c>
      <c r="C156" s="85" t="s">
        <v>2680</v>
      </c>
      <c r="D156" s="85"/>
      <c r="E156" s="85" t="s">
        <v>14</v>
      </c>
      <c r="F156" s="86">
        <v>44340</v>
      </c>
      <c r="G156" s="86"/>
      <c r="H156" s="86"/>
      <c r="I156" s="87"/>
      <c r="J156" s="87">
        <v>22</v>
      </c>
      <c r="K156" s="87"/>
      <c r="L156" s="87"/>
      <c r="M156" s="87">
        <v>5.18</v>
      </c>
      <c r="N156" s="87">
        <v>0.32</v>
      </c>
    </row>
    <row r="157" spans="1:14" s="88" customFormat="1" x14ac:dyDescent="0.25">
      <c r="A157" s="89" t="s">
        <v>258</v>
      </c>
      <c r="B157" s="85" t="s">
        <v>11</v>
      </c>
      <c r="C157" s="85" t="s">
        <v>458</v>
      </c>
      <c r="D157" s="85" t="s">
        <v>259</v>
      </c>
      <c r="E157" s="85" t="s">
        <v>14</v>
      </c>
      <c r="F157" s="86">
        <v>44356</v>
      </c>
      <c r="G157" s="86"/>
      <c r="H157" s="86"/>
      <c r="I157" s="87"/>
      <c r="J157" s="87"/>
      <c r="K157" s="87">
        <v>0.1</v>
      </c>
      <c r="L157" s="87"/>
      <c r="M157" s="87">
        <v>1.08</v>
      </c>
      <c r="N157" s="87">
        <v>0.1</v>
      </c>
    </row>
    <row r="158" spans="1:14" s="88" customFormat="1" x14ac:dyDescent="0.25">
      <c r="A158" s="99" t="s">
        <v>2557</v>
      </c>
      <c r="B158" s="85" t="s">
        <v>11</v>
      </c>
      <c r="C158" s="85" t="s">
        <v>2681</v>
      </c>
      <c r="D158" s="85" t="s">
        <v>260</v>
      </c>
      <c r="E158" s="85" t="s">
        <v>14</v>
      </c>
      <c r="F158" s="86">
        <v>44364</v>
      </c>
      <c r="G158" s="86"/>
      <c r="H158" s="86"/>
      <c r="I158" s="87">
        <v>27.2</v>
      </c>
      <c r="J158" s="87">
        <v>27.2</v>
      </c>
      <c r="K158" s="87"/>
      <c r="L158" s="87"/>
      <c r="M158" s="87"/>
      <c r="N158" s="87"/>
    </row>
    <row r="159" spans="1:14" s="88" customFormat="1" x14ac:dyDescent="0.25">
      <c r="A159" s="99" t="s">
        <v>516</v>
      </c>
      <c r="B159" s="85" t="s">
        <v>11</v>
      </c>
      <c r="C159" s="85" t="s">
        <v>517</v>
      </c>
      <c r="D159" s="85" t="s">
        <v>261</v>
      </c>
      <c r="E159" s="85" t="s">
        <v>14</v>
      </c>
      <c r="F159" s="86">
        <v>44369</v>
      </c>
      <c r="G159" s="86"/>
      <c r="H159" s="86"/>
      <c r="I159" s="87"/>
      <c r="J159" s="87"/>
      <c r="K159" s="87"/>
      <c r="L159" s="87"/>
      <c r="M159" s="87">
        <v>2.0699999999999998</v>
      </c>
      <c r="N159" s="87"/>
    </row>
    <row r="160" spans="1:14" s="88" customFormat="1" x14ac:dyDescent="0.25">
      <c r="A160" s="99" t="s">
        <v>262</v>
      </c>
      <c r="B160" s="85" t="s">
        <v>11</v>
      </c>
      <c r="C160" s="85" t="s">
        <v>2682</v>
      </c>
      <c r="D160" s="85" t="s">
        <v>263</v>
      </c>
      <c r="E160" s="85" t="s">
        <v>14</v>
      </c>
      <c r="F160" s="86">
        <v>44378</v>
      </c>
      <c r="G160" s="86"/>
      <c r="H160" s="86"/>
      <c r="I160" s="87"/>
      <c r="J160" s="87"/>
      <c r="K160" s="87"/>
      <c r="L160" s="87"/>
      <c r="M160" s="87">
        <v>0.37</v>
      </c>
      <c r="N160" s="87"/>
    </row>
    <row r="161" spans="1:14" s="88" customFormat="1" x14ac:dyDescent="0.25">
      <c r="A161" s="105" t="s">
        <v>621</v>
      </c>
      <c r="B161" s="85" t="s">
        <v>11</v>
      </c>
      <c r="C161" s="85" t="s">
        <v>2664</v>
      </c>
      <c r="D161" s="85" t="s">
        <v>622</v>
      </c>
      <c r="E161" s="85" t="s">
        <v>14</v>
      </c>
      <c r="F161" s="86">
        <v>44379</v>
      </c>
      <c r="G161" s="86"/>
      <c r="H161" s="86"/>
      <c r="I161" s="87"/>
      <c r="J161" s="87"/>
      <c r="K161" s="87">
        <v>24.25</v>
      </c>
      <c r="L161" s="87"/>
      <c r="M161" s="87"/>
      <c r="N161" s="87"/>
    </row>
    <row r="162" spans="1:14" s="88" customFormat="1" x14ac:dyDescent="0.25">
      <c r="A162" s="99" t="s">
        <v>265</v>
      </c>
      <c r="B162" s="85" t="s">
        <v>11</v>
      </c>
      <c r="C162" s="85" t="s">
        <v>2625</v>
      </c>
      <c r="D162" s="85" t="s">
        <v>152</v>
      </c>
      <c r="E162" s="85" t="s">
        <v>14</v>
      </c>
      <c r="F162" s="86">
        <v>44406</v>
      </c>
      <c r="G162" s="86"/>
      <c r="H162" s="86"/>
      <c r="I162" s="87"/>
      <c r="J162" s="87"/>
      <c r="K162" s="87">
        <v>217.54</v>
      </c>
      <c r="L162" s="87"/>
      <c r="M162" s="87"/>
      <c r="N162" s="87"/>
    </row>
    <row r="163" spans="1:14" s="88" customFormat="1" x14ac:dyDescent="0.25">
      <c r="A163" s="99" t="s">
        <v>266</v>
      </c>
      <c r="B163" s="85" t="s">
        <v>11</v>
      </c>
      <c r="C163" s="85" t="s">
        <v>2683</v>
      </c>
      <c r="D163" s="85" t="s">
        <v>267</v>
      </c>
      <c r="E163" s="85" t="s">
        <v>14</v>
      </c>
      <c r="F163" s="86">
        <v>44412</v>
      </c>
      <c r="G163" s="86"/>
      <c r="H163" s="86"/>
      <c r="I163" s="87"/>
      <c r="J163" s="87">
        <v>33.81</v>
      </c>
      <c r="K163" s="87"/>
      <c r="L163" s="87"/>
      <c r="M163" s="87"/>
      <c r="N163" s="87"/>
    </row>
    <row r="164" spans="1:14" s="88" customFormat="1" x14ac:dyDescent="0.25">
      <c r="A164" s="99" t="s">
        <v>268</v>
      </c>
      <c r="B164" s="85" t="s">
        <v>11</v>
      </c>
      <c r="C164" s="85" t="s">
        <v>439</v>
      </c>
      <c r="D164" s="85" t="s">
        <v>269</v>
      </c>
      <c r="E164" s="85" t="s">
        <v>14</v>
      </c>
      <c r="F164" s="86">
        <v>44440</v>
      </c>
      <c r="G164" s="86"/>
      <c r="H164" s="86"/>
      <c r="I164" s="87"/>
      <c r="J164" s="87">
        <v>49.33</v>
      </c>
      <c r="K164" s="87"/>
      <c r="L164" s="87"/>
      <c r="M164" s="87"/>
      <c r="N164" s="87"/>
    </row>
    <row r="165" spans="1:14" s="88" customFormat="1" x14ac:dyDescent="0.25">
      <c r="A165" s="99" t="s">
        <v>270</v>
      </c>
      <c r="B165" s="85" t="s">
        <v>11</v>
      </c>
      <c r="C165" s="85" t="s">
        <v>500</v>
      </c>
      <c r="D165" s="85" t="s">
        <v>271</v>
      </c>
      <c r="E165" s="85" t="s">
        <v>14</v>
      </c>
      <c r="F165" s="86">
        <v>44447</v>
      </c>
      <c r="G165" s="86"/>
      <c r="H165" s="86"/>
      <c r="I165" s="87"/>
      <c r="J165" s="87"/>
      <c r="K165" s="87"/>
      <c r="L165" s="87"/>
      <c r="M165" s="87">
        <v>1.51</v>
      </c>
      <c r="N165" s="87"/>
    </row>
    <row r="166" spans="1:14" s="88" customFormat="1" x14ac:dyDescent="0.25">
      <c r="A166" s="99" t="s">
        <v>2558</v>
      </c>
      <c r="B166" s="85" t="s">
        <v>11</v>
      </c>
      <c r="C166" s="85" t="s">
        <v>484</v>
      </c>
      <c r="D166" s="85" t="s">
        <v>272</v>
      </c>
      <c r="E166" s="85" t="s">
        <v>14</v>
      </c>
      <c r="F166" s="86">
        <v>44453</v>
      </c>
      <c r="G166" s="86"/>
      <c r="H166" s="86"/>
      <c r="I166" s="87"/>
      <c r="J166" s="87">
        <v>8.59</v>
      </c>
      <c r="K166" s="87"/>
      <c r="L166" s="87"/>
      <c r="M166" s="87"/>
      <c r="N166" s="87"/>
    </row>
    <row r="167" spans="1:14" s="88" customFormat="1" x14ac:dyDescent="0.25">
      <c r="A167" s="99" t="s">
        <v>2559</v>
      </c>
      <c r="B167" s="85" t="s">
        <v>11</v>
      </c>
      <c r="C167" s="85" t="s">
        <v>514</v>
      </c>
      <c r="D167" s="85" t="s">
        <v>273</v>
      </c>
      <c r="E167" s="85" t="s">
        <v>14</v>
      </c>
      <c r="F167" s="86">
        <v>44456</v>
      </c>
      <c r="G167" s="86"/>
      <c r="H167" s="86"/>
      <c r="I167" s="87"/>
      <c r="J167" s="87"/>
      <c r="K167" s="87"/>
      <c r="L167" s="87"/>
      <c r="M167" s="87">
        <v>3.3</v>
      </c>
      <c r="N167" s="87"/>
    </row>
    <row r="168" spans="1:14" s="88" customFormat="1" x14ac:dyDescent="0.25">
      <c r="A168" s="99" t="s">
        <v>274</v>
      </c>
      <c r="B168" s="85" t="s">
        <v>11</v>
      </c>
      <c r="C168" s="85" t="s">
        <v>363</v>
      </c>
      <c r="D168" s="85" t="s">
        <v>275</v>
      </c>
      <c r="E168" s="85" t="s">
        <v>14</v>
      </c>
      <c r="F168" s="86">
        <v>44461</v>
      </c>
      <c r="G168" s="86"/>
      <c r="H168" s="86"/>
      <c r="I168" s="87">
        <v>34.409999999999997</v>
      </c>
      <c r="J168" s="87">
        <v>3.58</v>
      </c>
      <c r="K168" s="87"/>
      <c r="L168" s="87"/>
      <c r="M168" s="87"/>
      <c r="N168" s="87"/>
    </row>
    <row r="169" spans="1:14" s="88" customFormat="1" x14ac:dyDescent="0.25">
      <c r="A169" s="99" t="s">
        <v>276</v>
      </c>
      <c r="B169" s="85" t="s">
        <v>11</v>
      </c>
      <c r="C169" s="85" t="s">
        <v>2626</v>
      </c>
      <c r="D169" s="85" t="s">
        <v>277</v>
      </c>
      <c r="E169" s="85" t="s">
        <v>14</v>
      </c>
      <c r="F169" s="86">
        <v>44461</v>
      </c>
      <c r="G169" s="86"/>
      <c r="H169" s="86"/>
      <c r="I169" s="87"/>
      <c r="J169" s="87">
        <v>112</v>
      </c>
      <c r="K169" s="87"/>
      <c r="L169" s="87"/>
      <c r="M169" s="87"/>
      <c r="N169" s="87"/>
    </row>
    <row r="170" spans="1:14" s="88" customFormat="1" x14ac:dyDescent="0.25">
      <c r="A170" s="99" t="s">
        <v>278</v>
      </c>
      <c r="B170" s="85" t="s">
        <v>11</v>
      </c>
      <c r="C170" s="85" t="s">
        <v>2684</v>
      </c>
      <c r="D170" s="85" t="s">
        <v>279</v>
      </c>
      <c r="E170" s="85" t="s">
        <v>14</v>
      </c>
      <c r="F170" s="86">
        <v>44463</v>
      </c>
      <c r="G170" s="86"/>
      <c r="H170" s="86"/>
      <c r="I170" s="87"/>
      <c r="J170" s="87"/>
      <c r="K170" s="87"/>
      <c r="L170" s="87"/>
      <c r="M170" s="87">
        <v>0.2</v>
      </c>
      <c r="N170" s="87"/>
    </row>
    <row r="171" spans="1:14" s="88" customFormat="1" x14ac:dyDescent="0.25">
      <c r="A171" s="99" t="s">
        <v>2560</v>
      </c>
      <c r="B171" s="85" t="s">
        <v>11</v>
      </c>
      <c r="C171" s="85" t="s">
        <v>517</v>
      </c>
      <c r="D171" s="85" t="s">
        <v>282</v>
      </c>
      <c r="E171" s="85" t="s">
        <v>14</v>
      </c>
      <c r="F171" s="86">
        <v>44469</v>
      </c>
      <c r="G171" s="86"/>
      <c r="H171" s="86"/>
      <c r="I171" s="87"/>
      <c r="J171" s="87"/>
      <c r="K171" s="87"/>
      <c r="L171" s="87"/>
      <c r="M171" s="87">
        <v>1.42</v>
      </c>
      <c r="N171" s="87"/>
    </row>
    <row r="172" spans="1:14" s="88" customFormat="1" x14ac:dyDescent="0.25">
      <c r="A172" s="99" t="s">
        <v>280</v>
      </c>
      <c r="B172" s="85" t="s">
        <v>11</v>
      </c>
      <c r="C172" s="85" t="s">
        <v>2633</v>
      </c>
      <c r="D172" s="85" t="s">
        <v>281</v>
      </c>
      <c r="E172" s="85" t="s">
        <v>14</v>
      </c>
      <c r="F172" s="86">
        <v>44473</v>
      </c>
      <c r="G172" s="86"/>
      <c r="H172" s="86"/>
      <c r="I172" s="87"/>
      <c r="J172" s="87"/>
      <c r="K172" s="87"/>
      <c r="L172" s="87"/>
      <c r="M172" s="87">
        <v>3.8</v>
      </c>
      <c r="N172" s="87"/>
    </row>
    <row r="173" spans="1:14" s="88" customFormat="1" x14ac:dyDescent="0.25">
      <c r="A173" s="99" t="s">
        <v>283</v>
      </c>
      <c r="B173" s="85" t="s">
        <v>11</v>
      </c>
      <c r="C173" s="85" t="s">
        <v>2685</v>
      </c>
      <c r="D173" s="85" t="s">
        <v>284</v>
      </c>
      <c r="E173" s="85" t="s">
        <v>14</v>
      </c>
      <c r="F173" s="86">
        <v>44482</v>
      </c>
      <c r="G173" s="86"/>
      <c r="H173" s="86"/>
      <c r="I173" s="87">
        <v>40.33</v>
      </c>
      <c r="J173" s="87">
        <v>6.57</v>
      </c>
      <c r="K173" s="87"/>
      <c r="L173" s="87"/>
      <c r="M173" s="87"/>
      <c r="N173" s="87"/>
    </row>
    <row r="174" spans="1:14" s="88" customFormat="1" x14ac:dyDescent="0.25">
      <c r="A174" s="99" t="s">
        <v>2561</v>
      </c>
      <c r="B174" s="85" t="s">
        <v>11</v>
      </c>
      <c r="C174" s="85" t="s">
        <v>2686</v>
      </c>
      <c r="D174" s="85" t="s">
        <v>285</v>
      </c>
      <c r="E174" s="85" t="s">
        <v>14</v>
      </c>
      <c r="F174" s="86">
        <v>44487</v>
      </c>
      <c r="G174" s="86"/>
      <c r="H174" s="86"/>
      <c r="I174" s="87"/>
      <c r="J174" s="87">
        <v>8</v>
      </c>
      <c r="K174" s="87"/>
      <c r="L174" s="87"/>
      <c r="M174" s="87"/>
      <c r="N174" s="87"/>
    </row>
    <row r="175" spans="1:14" s="88" customFormat="1" x14ac:dyDescent="0.25">
      <c r="A175" s="99" t="s">
        <v>2562</v>
      </c>
      <c r="B175" s="85" t="s">
        <v>11</v>
      </c>
      <c r="C175" s="85" t="s">
        <v>510</v>
      </c>
      <c r="D175" s="85" t="s">
        <v>286</v>
      </c>
      <c r="E175" s="85" t="s">
        <v>14</v>
      </c>
      <c r="F175" s="86">
        <v>44488</v>
      </c>
      <c r="G175" s="86"/>
      <c r="H175" s="86"/>
      <c r="I175" s="87">
        <v>4</v>
      </c>
      <c r="J175" s="87">
        <v>3.15</v>
      </c>
      <c r="K175" s="87"/>
      <c r="L175" s="87"/>
      <c r="M175" s="87"/>
      <c r="N175" s="87"/>
    </row>
    <row r="176" spans="1:14" s="88" customFormat="1" x14ac:dyDescent="0.25">
      <c r="A176" s="99" t="s">
        <v>2563</v>
      </c>
      <c r="B176" s="85" t="s">
        <v>11</v>
      </c>
      <c r="C176" s="85" t="s">
        <v>2687</v>
      </c>
      <c r="D176" s="85" t="s">
        <v>287</v>
      </c>
      <c r="E176" s="85" t="s">
        <v>14</v>
      </c>
      <c r="F176" s="86">
        <v>44488</v>
      </c>
      <c r="G176" s="86"/>
      <c r="H176" s="86"/>
      <c r="I176" s="87"/>
      <c r="J176" s="87">
        <v>77.23</v>
      </c>
      <c r="K176" s="87"/>
      <c r="L176" s="87"/>
      <c r="M176" s="87"/>
      <c r="N176" s="87"/>
    </row>
    <row r="177" spans="1:14" s="88" customFormat="1" x14ac:dyDescent="0.25">
      <c r="A177" s="99" t="s">
        <v>2564</v>
      </c>
      <c r="B177" s="85" t="s">
        <v>11</v>
      </c>
      <c r="C177" s="85" t="s">
        <v>510</v>
      </c>
      <c r="D177" s="85" t="s">
        <v>264</v>
      </c>
      <c r="E177" s="85" t="s">
        <v>14</v>
      </c>
      <c r="F177" s="86">
        <v>44489</v>
      </c>
      <c r="G177" s="86"/>
      <c r="H177" s="86"/>
      <c r="I177" s="87"/>
      <c r="J177" s="87"/>
      <c r="K177" s="87"/>
      <c r="L177" s="87"/>
      <c r="M177" s="87">
        <v>0.6</v>
      </c>
      <c r="N177" s="87"/>
    </row>
    <row r="178" spans="1:14" s="88" customFormat="1" x14ac:dyDescent="0.25">
      <c r="A178" s="99" t="s">
        <v>2565</v>
      </c>
      <c r="B178" s="85" t="s">
        <v>11</v>
      </c>
      <c r="C178" s="85" t="s">
        <v>458</v>
      </c>
      <c r="D178" s="85" t="s">
        <v>288</v>
      </c>
      <c r="E178" s="85" t="s">
        <v>14</v>
      </c>
      <c r="F178" s="86">
        <v>44498</v>
      </c>
      <c r="G178" s="86"/>
      <c r="H178" s="86"/>
      <c r="I178" s="87"/>
      <c r="J178" s="87"/>
      <c r="K178" s="87"/>
      <c r="L178" s="87"/>
      <c r="M178" s="87">
        <v>1.42</v>
      </c>
      <c r="N178" s="87">
        <v>0.2</v>
      </c>
    </row>
    <row r="179" spans="1:14" s="88" customFormat="1" x14ac:dyDescent="0.25">
      <c r="A179" s="99" t="s">
        <v>289</v>
      </c>
      <c r="B179" s="85" t="s">
        <v>11</v>
      </c>
      <c r="C179" s="85" t="s">
        <v>473</v>
      </c>
      <c r="D179" s="85" t="s">
        <v>290</v>
      </c>
      <c r="E179" s="85" t="s">
        <v>14</v>
      </c>
      <c r="F179" s="86">
        <v>44503</v>
      </c>
      <c r="G179" s="86"/>
      <c r="H179" s="86"/>
      <c r="I179" s="87"/>
      <c r="J179" s="87"/>
      <c r="K179" s="87"/>
      <c r="L179" s="87"/>
      <c r="M179" s="87">
        <v>1.4</v>
      </c>
      <c r="N179" s="87"/>
    </row>
    <row r="180" spans="1:14" s="88" customFormat="1" x14ac:dyDescent="0.25">
      <c r="A180" s="99" t="s">
        <v>291</v>
      </c>
      <c r="B180" s="85" t="s">
        <v>11</v>
      </c>
      <c r="C180" s="85" t="s">
        <v>2643</v>
      </c>
      <c r="D180" s="85" t="s">
        <v>292</v>
      </c>
      <c r="E180" s="85" t="s">
        <v>14</v>
      </c>
      <c r="F180" s="86">
        <v>44510</v>
      </c>
      <c r="G180" s="86"/>
      <c r="H180" s="86"/>
      <c r="I180" s="87">
        <v>2576.6999999999998</v>
      </c>
      <c r="J180" s="87">
        <v>1104.3</v>
      </c>
      <c r="K180" s="87"/>
      <c r="L180" s="87"/>
      <c r="M180" s="87"/>
      <c r="N180" s="87"/>
    </row>
    <row r="181" spans="1:14" s="88" customFormat="1" x14ac:dyDescent="0.25">
      <c r="A181" s="99" t="s">
        <v>298</v>
      </c>
      <c r="B181" s="85" t="s">
        <v>11</v>
      </c>
      <c r="C181" s="85" t="s">
        <v>529</v>
      </c>
      <c r="D181" s="85" t="s">
        <v>299</v>
      </c>
      <c r="E181" s="85" t="s">
        <v>14</v>
      </c>
      <c r="F181" s="86">
        <v>44512</v>
      </c>
      <c r="G181" s="86"/>
      <c r="H181" s="86"/>
      <c r="I181" s="87">
        <v>15.62</v>
      </c>
      <c r="J181" s="87">
        <v>10.42</v>
      </c>
      <c r="K181" s="87"/>
      <c r="L181" s="87"/>
      <c r="M181" s="87"/>
      <c r="N181" s="87"/>
    </row>
    <row r="182" spans="1:14" s="88" customFormat="1" x14ac:dyDescent="0.25">
      <c r="A182" s="99" t="s">
        <v>293</v>
      </c>
      <c r="B182" s="85" t="s">
        <v>11</v>
      </c>
      <c r="C182" s="85" t="s">
        <v>2688</v>
      </c>
      <c r="D182" s="85" t="s">
        <v>294</v>
      </c>
      <c r="E182" s="85" t="s">
        <v>14</v>
      </c>
      <c r="F182" s="86">
        <v>44516</v>
      </c>
      <c r="G182" s="86"/>
      <c r="H182" s="86"/>
      <c r="I182" s="87">
        <v>0.6</v>
      </c>
      <c r="J182" s="87">
        <v>2.4</v>
      </c>
      <c r="K182" s="87"/>
      <c r="L182" s="87"/>
      <c r="M182" s="87"/>
      <c r="N182" s="87"/>
    </row>
    <row r="183" spans="1:14" s="88" customFormat="1" x14ac:dyDescent="0.25">
      <c r="A183" s="99" t="s">
        <v>295</v>
      </c>
      <c r="B183" s="85" t="s">
        <v>11</v>
      </c>
      <c r="C183" s="85" t="s">
        <v>2689</v>
      </c>
      <c r="D183" s="85" t="s">
        <v>296</v>
      </c>
      <c r="E183" s="85" t="s">
        <v>14</v>
      </c>
      <c r="F183" s="86">
        <v>44522</v>
      </c>
      <c r="G183" s="86"/>
      <c r="H183" s="86"/>
      <c r="I183" s="87">
        <v>4.32</v>
      </c>
      <c r="J183" s="87">
        <v>6.49</v>
      </c>
      <c r="K183" s="87"/>
      <c r="L183" s="87"/>
      <c r="M183" s="87"/>
      <c r="N183" s="87"/>
    </row>
    <row r="184" spans="1:14" s="88" customFormat="1" x14ac:dyDescent="0.25">
      <c r="A184" s="99" t="s">
        <v>2566</v>
      </c>
      <c r="B184" s="85" t="s">
        <v>11</v>
      </c>
      <c r="C184" s="85" t="s">
        <v>453</v>
      </c>
      <c r="D184" s="85" t="s">
        <v>297</v>
      </c>
      <c r="E184" s="85" t="s">
        <v>14</v>
      </c>
      <c r="F184" s="86">
        <v>44522</v>
      </c>
      <c r="G184" s="86"/>
      <c r="H184" s="86"/>
      <c r="I184" s="87">
        <v>15.38</v>
      </c>
      <c r="J184" s="87">
        <v>138.38</v>
      </c>
      <c r="K184" s="87"/>
      <c r="L184" s="87"/>
      <c r="M184" s="87"/>
      <c r="N184" s="87"/>
    </row>
    <row r="185" spans="1:14" s="88" customFormat="1" x14ac:dyDescent="0.25">
      <c r="A185" s="99" t="s">
        <v>2567</v>
      </c>
      <c r="B185" s="85" t="s">
        <v>11</v>
      </c>
      <c r="C185" s="85" t="s">
        <v>2690</v>
      </c>
      <c r="D185" s="85" t="s">
        <v>300</v>
      </c>
      <c r="E185" s="85" t="s">
        <v>14</v>
      </c>
      <c r="F185" s="86">
        <v>44525</v>
      </c>
      <c r="G185" s="86"/>
      <c r="H185" s="86"/>
      <c r="I185" s="87"/>
      <c r="J185" s="87"/>
      <c r="K185" s="87"/>
      <c r="L185" s="87"/>
      <c r="M185" s="87">
        <v>0.6</v>
      </c>
      <c r="N185" s="87"/>
    </row>
    <row r="186" spans="1:14" s="88" customFormat="1" x14ac:dyDescent="0.25">
      <c r="A186" s="99" t="s">
        <v>2568</v>
      </c>
      <c r="B186" s="85" t="s">
        <v>11</v>
      </c>
      <c r="C186" s="85" t="s">
        <v>2691</v>
      </c>
      <c r="D186" s="85" t="s">
        <v>301</v>
      </c>
      <c r="E186" s="85" t="s">
        <v>14</v>
      </c>
      <c r="F186" s="86">
        <v>44525</v>
      </c>
      <c r="G186" s="86"/>
      <c r="H186" s="86"/>
      <c r="I186" s="87"/>
      <c r="J186" s="87"/>
      <c r="K186" s="87">
        <v>71.900000000000006</v>
      </c>
      <c r="L186" s="87"/>
      <c r="M186" s="87"/>
      <c r="N186" s="87"/>
    </row>
    <row r="187" spans="1:14" s="88" customFormat="1" x14ac:dyDescent="0.25">
      <c r="A187" s="99" t="s">
        <v>2569</v>
      </c>
      <c r="B187" s="85" t="s">
        <v>11</v>
      </c>
      <c r="C187" s="85" t="s">
        <v>265</v>
      </c>
      <c r="D187" s="85" t="s">
        <v>309</v>
      </c>
      <c r="E187" s="85" t="s">
        <v>14</v>
      </c>
      <c r="F187" s="86">
        <v>44525</v>
      </c>
      <c r="G187" s="86"/>
      <c r="H187" s="86"/>
      <c r="I187" s="87"/>
      <c r="J187" s="87"/>
      <c r="K187" s="87"/>
      <c r="L187" s="87"/>
      <c r="M187" s="87">
        <v>1.82</v>
      </c>
      <c r="N187" s="87"/>
    </row>
    <row r="188" spans="1:14" s="88" customFormat="1" x14ac:dyDescent="0.25">
      <c r="A188" s="99" t="s">
        <v>2570</v>
      </c>
      <c r="B188" s="85" t="s">
        <v>11</v>
      </c>
      <c r="C188" s="85" t="s">
        <v>2692</v>
      </c>
      <c r="D188" s="85" t="s">
        <v>302</v>
      </c>
      <c r="E188" s="85" t="s">
        <v>14</v>
      </c>
      <c r="F188" s="86">
        <v>44526</v>
      </c>
      <c r="G188" s="86"/>
      <c r="H188" s="86"/>
      <c r="I188" s="87">
        <v>45.9</v>
      </c>
      <c r="J188" s="87">
        <v>89.1</v>
      </c>
      <c r="K188" s="87"/>
      <c r="L188" s="87"/>
      <c r="M188" s="87"/>
      <c r="N188" s="87"/>
    </row>
    <row r="189" spans="1:14" s="88" customFormat="1" x14ac:dyDescent="0.25">
      <c r="A189" s="99" t="s">
        <v>303</v>
      </c>
      <c r="B189" s="85" t="s">
        <v>11</v>
      </c>
      <c r="C189" s="85" t="s">
        <v>2656</v>
      </c>
      <c r="D189" s="85" t="s">
        <v>304</v>
      </c>
      <c r="E189" s="85" t="s">
        <v>14</v>
      </c>
      <c r="F189" s="86">
        <v>44529</v>
      </c>
      <c r="G189" s="86"/>
      <c r="H189" s="86"/>
      <c r="I189" s="87"/>
      <c r="J189" s="87"/>
      <c r="K189" s="87"/>
      <c r="L189" s="87"/>
      <c r="M189" s="87">
        <v>2.4</v>
      </c>
      <c r="N189" s="87"/>
    </row>
    <row r="190" spans="1:14" s="88" customFormat="1" x14ac:dyDescent="0.25">
      <c r="A190" s="99" t="s">
        <v>305</v>
      </c>
      <c r="B190" s="85" t="s">
        <v>11</v>
      </c>
      <c r="C190" s="85" t="s">
        <v>510</v>
      </c>
      <c r="D190" s="85" t="s">
        <v>306</v>
      </c>
      <c r="E190" s="85" t="s">
        <v>14</v>
      </c>
      <c r="F190" s="86">
        <v>44538</v>
      </c>
      <c r="G190" s="86"/>
      <c r="H190" s="86"/>
      <c r="I190" s="87"/>
      <c r="J190" s="87"/>
      <c r="K190" s="87"/>
      <c r="L190" s="87"/>
      <c r="M190" s="87">
        <v>3.3</v>
      </c>
      <c r="N190" s="87">
        <v>0.1</v>
      </c>
    </row>
    <row r="191" spans="1:14" s="88" customFormat="1" x14ac:dyDescent="0.25">
      <c r="A191" s="99" t="s">
        <v>307</v>
      </c>
      <c r="B191" s="85" t="s">
        <v>11</v>
      </c>
      <c r="C191" s="85" t="s">
        <v>473</v>
      </c>
      <c r="D191" s="85" t="s">
        <v>308</v>
      </c>
      <c r="E191" s="85" t="s">
        <v>14</v>
      </c>
      <c r="F191" s="86">
        <v>44545</v>
      </c>
      <c r="G191" s="86"/>
      <c r="H191" s="86"/>
      <c r="I191" s="87"/>
      <c r="J191" s="87"/>
      <c r="K191" s="87">
        <v>0.46</v>
      </c>
      <c r="L191" s="87"/>
      <c r="M191" s="87">
        <v>0.46</v>
      </c>
      <c r="N191" s="87"/>
    </row>
    <row r="192" spans="1:14" s="88" customFormat="1" x14ac:dyDescent="0.25">
      <c r="A192" s="99" t="s">
        <v>310</v>
      </c>
      <c r="B192" s="85" t="s">
        <v>11</v>
      </c>
      <c r="C192" s="85" t="s">
        <v>2693</v>
      </c>
      <c r="D192" s="85" t="s">
        <v>311</v>
      </c>
      <c r="E192" s="85" t="s">
        <v>14</v>
      </c>
      <c r="F192" s="86">
        <v>44550</v>
      </c>
      <c r="G192" s="86"/>
      <c r="H192" s="86"/>
      <c r="I192" s="87"/>
      <c r="J192" s="87">
        <v>0.13</v>
      </c>
      <c r="K192" s="87"/>
      <c r="L192" s="87"/>
      <c r="M192" s="87"/>
      <c r="N192" s="87"/>
    </row>
    <row r="193" spans="1:14" s="88" customFormat="1" x14ac:dyDescent="0.25">
      <c r="A193" s="99" t="s">
        <v>312</v>
      </c>
      <c r="B193" s="85" t="s">
        <v>11</v>
      </c>
      <c r="C193" s="85" t="s">
        <v>567</v>
      </c>
      <c r="D193" s="85" t="s">
        <v>313</v>
      </c>
      <c r="E193" s="85" t="s">
        <v>14</v>
      </c>
      <c r="F193" s="86">
        <v>44599</v>
      </c>
      <c r="G193" s="86"/>
      <c r="H193" s="86"/>
      <c r="I193" s="87"/>
      <c r="J193" s="87"/>
      <c r="K193" s="87">
        <v>41.96</v>
      </c>
      <c r="L193" s="87"/>
      <c r="M193" s="87"/>
      <c r="N193" s="87"/>
    </row>
    <row r="194" spans="1:14" s="88" customFormat="1" x14ac:dyDescent="0.25">
      <c r="A194" s="99" t="s">
        <v>2571</v>
      </c>
      <c r="B194" s="85" t="s">
        <v>11</v>
      </c>
      <c r="C194" s="85" t="s">
        <v>2694</v>
      </c>
      <c r="D194" s="85" t="s">
        <v>314</v>
      </c>
      <c r="E194" s="85" t="s">
        <v>14</v>
      </c>
      <c r="F194" s="86">
        <v>44600</v>
      </c>
      <c r="G194" s="86"/>
      <c r="H194" s="86"/>
      <c r="I194" s="87"/>
      <c r="J194" s="87">
        <v>548.04999999999995</v>
      </c>
      <c r="K194" s="87"/>
      <c r="L194" s="87"/>
      <c r="M194" s="87"/>
      <c r="N194" s="87"/>
    </row>
    <row r="195" spans="1:14" s="88" customFormat="1" x14ac:dyDescent="0.25">
      <c r="A195" s="99" t="s">
        <v>315</v>
      </c>
      <c r="B195" s="85" t="s">
        <v>11</v>
      </c>
      <c r="C195" s="85" t="s">
        <v>543</v>
      </c>
      <c r="D195" s="85" t="s">
        <v>316</v>
      </c>
      <c r="E195" s="85" t="s">
        <v>14</v>
      </c>
      <c r="F195" s="86">
        <v>44621</v>
      </c>
      <c r="G195" s="86"/>
      <c r="H195" s="86"/>
      <c r="I195" s="87"/>
      <c r="J195" s="87"/>
      <c r="K195" s="87"/>
      <c r="L195" s="87"/>
      <c r="M195" s="87">
        <v>0.06</v>
      </c>
      <c r="N195" s="87"/>
    </row>
    <row r="196" spans="1:14" s="88" customFormat="1" x14ac:dyDescent="0.25">
      <c r="A196" s="99" t="s">
        <v>317</v>
      </c>
      <c r="B196" s="85" t="s">
        <v>11</v>
      </c>
      <c r="C196" s="85" t="s">
        <v>2695</v>
      </c>
      <c r="D196" s="85" t="s">
        <v>318</v>
      </c>
      <c r="E196" s="85" t="s">
        <v>14</v>
      </c>
      <c r="F196" s="86">
        <v>44622</v>
      </c>
      <c r="G196" s="86"/>
      <c r="H196" s="86"/>
      <c r="I196" s="87">
        <v>5.87</v>
      </c>
      <c r="J196" s="87">
        <v>52.85</v>
      </c>
      <c r="K196" s="87"/>
      <c r="L196" s="87"/>
      <c r="M196" s="87"/>
      <c r="N196" s="87"/>
    </row>
    <row r="197" spans="1:14" s="88" customFormat="1" x14ac:dyDescent="0.25">
      <c r="A197" s="99" t="s">
        <v>319</v>
      </c>
      <c r="B197" s="85" t="s">
        <v>11</v>
      </c>
      <c r="C197" s="85" t="s">
        <v>494</v>
      </c>
      <c r="D197" s="85" t="s">
        <v>320</v>
      </c>
      <c r="E197" s="85" t="s">
        <v>14</v>
      </c>
      <c r="F197" s="86">
        <v>44622</v>
      </c>
      <c r="G197" s="86"/>
      <c r="H197" s="86"/>
      <c r="I197" s="87"/>
      <c r="J197" s="87"/>
      <c r="K197" s="87">
        <v>0.01</v>
      </c>
      <c r="L197" s="87"/>
      <c r="M197" s="87">
        <v>0.55000000000000004</v>
      </c>
      <c r="N197" s="87">
        <v>0.1</v>
      </c>
    </row>
    <row r="198" spans="1:14" s="88" customFormat="1" x14ac:dyDescent="0.25">
      <c r="A198" s="99" t="s">
        <v>2572</v>
      </c>
      <c r="B198" s="85" t="s">
        <v>11</v>
      </c>
      <c r="C198" s="85" t="s">
        <v>2696</v>
      </c>
      <c r="D198" s="85" t="s">
        <v>321</v>
      </c>
      <c r="E198" s="85" t="s">
        <v>14</v>
      </c>
      <c r="F198" s="86">
        <v>44623</v>
      </c>
      <c r="G198" s="86"/>
      <c r="H198" s="86"/>
      <c r="I198" s="87"/>
      <c r="J198" s="87"/>
      <c r="K198" s="87"/>
      <c r="L198" s="87"/>
      <c r="M198" s="87">
        <v>1.35</v>
      </c>
      <c r="N198" s="87">
        <v>0.3</v>
      </c>
    </row>
    <row r="199" spans="1:14" s="88" customFormat="1" x14ac:dyDescent="0.25">
      <c r="A199" s="99" t="s">
        <v>2573</v>
      </c>
      <c r="B199" s="85" t="s">
        <v>11</v>
      </c>
      <c r="C199" s="85" t="s">
        <v>497</v>
      </c>
      <c r="D199" s="85" t="s">
        <v>322</v>
      </c>
      <c r="E199" s="85" t="s">
        <v>14</v>
      </c>
      <c r="F199" s="86">
        <v>44627</v>
      </c>
      <c r="G199" s="86"/>
      <c r="H199" s="86"/>
      <c r="I199" s="87"/>
      <c r="J199" s="87"/>
      <c r="K199" s="87"/>
      <c r="L199" s="87"/>
      <c r="M199" s="87">
        <v>0.32</v>
      </c>
      <c r="N199" s="87"/>
    </row>
    <row r="200" spans="1:14" s="88" customFormat="1" x14ac:dyDescent="0.25">
      <c r="A200" s="99" t="s">
        <v>163</v>
      </c>
      <c r="B200" s="85" t="s">
        <v>11</v>
      </c>
      <c r="C200" s="85" t="s">
        <v>522</v>
      </c>
      <c r="D200" s="85" t="s">
        <v>324</v>
      </c>
      <c r="E200" s="85" t="s">
        <v>14</v>
      </c>
      <c r="F200" s="86">
        <v>44627</v>
      </c>
      <c r="G200" s="86"/>
      <c r="H200" s="86"/>
      <c r="I200" s="87"/>
      <c r="J200" s="87"/>
      <c r="K200" s="87"/>
      <c r="L200" s="87"/>
      <c r="M200" s="87">
        <v>0.49</v>
      </c>
      <c r="N200" s="87"/>
    </row>
    <row r="201" spans="1:14" s="88" customFormat="1" x14ac:dyDescent="0.25">
      <c r="A201" s="99" t="s">
        <v>325</v>
      </c>
      <c r="B201" s="85" t="s">
        <v>11</v>
      </c>
      <c r="C201" s="85" t="s">
        <v>506</v>
      </c>
      <c r="D201" s="85" t="s">
        <v>326</v>
      </c>
      <c r="E201" s="85" t="s">
        <v>14</v>
      </c>
      <c r="F201" s="86">
        <v>44631</v>
      </c>
      <c r="G201" s="86"/>
      <c r="H201" s="86"/>
      <c r="I201" s="87"/>
      <c r="J201" s="87"/>
      <c r="K201" s="87">
        <v>16.899999999999999</v>
      </c>
      <c r="L201" s="87"/>
      <c r="M201" s="87"/>
      <c r="N201" s="87"/>
    </row>
    <row r="202" spans="1:14" s="88" customFormat="1" x14ac:dyDescent="0.25">
      <c r="A202" s="99" t="s">
        <v>327</v>
      </c>
      <c r="B202" s="85" t="s">
        <v>11</v>
      </c>
      <c r="C202" s="85" t="s">
        <v>473</v>
      </c>
      <c r="D202" s="85" t="s">
        <v>328</v>
      </c>
      <c r="E202" s="85" t="s">
        <v>14</v>
      </c>
      <c r="F202" s="86">
        <v>44638</v>
      </c>
      <c r="G202" s="86"/>
      <c r="H202" s="86"/>
      <c r="I202" s="87"/>
      <c r="J202" s="87">
        <v>426</v>
      </c>
      <c r="K202" s="87"/>
      <c r="L202" s="87"/>
      <c r="M202" s="87"/>
      <c r="N202" s="87"/>
    </row>
    <row r="203" spans="1:14" s="88" customFormat="1" x14ac:dyDescent="0.25">
      <c r="A203" s="99" t="s">
        <v>333</v>
      </c>
      <c r="B203" s="85" t="s">
        <v>11</v>
      </c>
      <c r="C203" s="85" t="s">
        <v>471</v>
      </c>
      <c r="D203" s="85" t="s">
        <v>334</v>
      </c>
      <c r="E203" s="85" t="s">
        <v>14</v>
      </c>
      <c r="F203" s="86">
        <v>44643</v>
      </c>
      <c r="G203" s="86"/>
      <c r="H203" s="86"/>
      <c r="I203" s="87">
        <v>15.8</v>
      </c>
      <c r="J203" s="87">
        <v>89.54</v>
      </c>
      <c r="K203" s="87"/>
      <c r="L203" s="87"/>
      <c r="M203" s="87"/>
      <c r="N203" s="87"/>
    </row>
    <row r="204" spans="1:14" s="88" customFormat="1" x14ac:dyDescent="0.25">
      <c r="A204" s="99" t="s">
        <v>2574</v>
      </c>
      <c r="B204" s="85" t="s">
        <v>11</v>
      </c>
      <c r="C204" s="85" t="s">
        <v>2681</v>
      </c>
      <c r="D204" s="85" t="s">
        <v>431</v>
      </c>
      <c r="E204" s="85" t="s">
        <v>14</v>
      </c>
      <c r="F204" s="86">
        <v>44644</v>
      </c>
      <c r="G204" s="86"/>
      <c r="H204" s="86"/>
      <c r="I204" s="87"/>
      <c r="J204" s="87">
        <v>44.26</v>
      </c>
      <c r="K204" s="87"/>
      <c r="L204" s="87"/>
      <c r="M204" s="87"/>
      <c r="N204" s="87"/>
    </row>
    <row r="205" spans="1:14" s="88" customFormat="1" x14ac:dyDescent="0.25">
      <c r="A205" s="99" t="s">
        <v>329</v>
      </c>
      <c r="B205" s="85" t="s">
        <v>11</v>
      </c>
      <c r="C205" s="85" t="s">
        <v>2697</v>
      </c>
      <c r="D205" s="85" t="s">
        <v>330</v>
      </c>
      <c r="E205" s="85" t="s">
        <v>14</v>
      </c>
      <c r="F205" s="86">
        <v>44651</v>
      </c>
      <c r="G205" s="86"/>
      <c r="H205" s="86"/>
      <c r="I205" s="87">
        <v>2.13</v>
      </c>
      <c r="J205" s="87">
        <v>40.54</v>
      </c>
      <c r="K205" s="87"/>
      <c r="L205" s="87"/>
      <c r="M205" s="87"/>
      <c r="N205" s="87"/>
    </row>
    <row r="206" spans="1:14" s="88" customFormat="1" x14ac:dyDescent="0.25">
      <c r="A206" s="99" t="s">
        <v>331</v>
      </c>
      <c r="B206" s="85" t="s">
        <v>11</v>
      </c>
      <c r="C206" s="85" t="s">
        <v>506</v>
      </c>
      <c r="D206" s="85" t="s">
        <v>332</v>
      </c>
      <c r="E206" s="85" t="s">
        <v>14</v>
      </c>
      <c r="F206" s="86">
        <v>44662</v>
      </c>
      <c r="G206" s="86"/>
      <c r="H206" s="86"/>
      <c r="I206" s="87"/>
      <c r="J206" s="87"/>
      <c r="K206" s="87">
        <v>27.57</v>
      </c>
      <c r="L206" s="87"/>
      <c r="M206" s="87">
        <v>10.6</v>
      </c>
      <c r="N206" s="87"/>
    </row>
    <row r="207" spans="1:14" s="88" customFormat="1" x14ac:dyDescent="0.25">
      <c r="A207" s="99" t="s">
        <v>335</v>
      </c>
      <c r="B207" s="85" t="s">
        <v>11</v>
      </c>
      <c r="C207" s="85" t="s">
        <v>2698</v>
      </c>
      <c r="D207" s="85" t="s">
        <v>336</v>
      </c>
      <c r="E207" s="85" t="s">
        <v>14</v>
      </c>
      <c r="F207" s="86">
        <v>44665</v>
      </c>
      <c r="G207" s="86"/>
      <c r="H207" s="86"/>
      <c r="I207" s="87">
        <v>39.479999999999997</v>
      </c>
      <c r="J207" s="87">
        <v>6.79</v>
      </c>
      <c r="K207" s="87"/>
      <c r="L207" s="87"/>
      <c r="M207" s="87"/>
      <c r="N207" s="87"/>
    </row>
    <row r="208" spans="1:14" s="88" customFormat="1" x14ac:dyDescent="0.25">
      <c r="A208" s="99" t="s">
        <v>337</v>
      </c>
      <c r="B208" s="85" t="s">
        <v>11</v>
      </c>
      <c r="C208" s="85" t="s">
        <v>2645</v>
      </c>
      <c r="D208" s="85" t="s">
        <v>338</v>
      </c>
      <c r="E208" s="85" t="s">
        <v>14</v>
      </c>
      <c r="F208" s="86">
        <v>44699</v>
      </c>
      <c r="G208" s="86"/>
      <c r="H208" s="86"/>
      <c r="I208" s="87">
        <v>17.309999999999999</v>
      </c>
      <c r="J208" s="87">
        <v>5.77</v>
      </c>
      <c r="K208" s="87"/>
      <c r="L208" s="87"/>
      <c r="M208" s="87"/>
      <c r="N208" s="87"/>
    </row>
    <row r="209" spans="1:14" s="88" customFormat="1" x14ac:dyDescent="0.25">
      <c r="A209" s="99" t="s">
        <v>339</v>
      </c>
      <c r="B209" s="85" t="s">
        <v>11</v>
      </c>
      <c r="C209" s="85" t="s">
        <v>2699</v>
      </c>
      <c r="D209" s="85" t="s">
        <v>340</v>
      </c>
      <c r="E209" s="85" t="s">
        <v>14</v>
      </c>
      <c r="F209" s="86">
        <v>44706</v>
      </c>
      <c r="G209" s="86"/>
      <c r="H209" s="86"/>
      <c r="I209" s="87">
        <v>21.34</v>
      </c>
      <c r="J209" s="87">
        <v>32.020000000000003</v>
      </c>
      <c r="K209" s="87"/>
      <c r="L209" s="87"/>
      <c r="M209" s="87"/>
      <c r="N209" s="87"/>
    </row>
    <row r="210" spans="1:14" s="88" customFormat="1" x14ac:dyDescent="0.25">
      <c r="A210" s="99" t="s">
        <v>341</v>
      </c>
      <c r="B210" s="85" t="s">
        <v>11</v>
      </c>
      <c r="C210" s="85" t="s">
        <v>2669</v>
      </c>
      <c r="D210" s="85" t="s">
        <v>342</v>
      </c>
      <c r="E210" s="85" t="s">
        <v>14</v>
      </c>
      <c r="F210" s="86">
        <v>44708</v>
      </c>
      <c r="G210" s="86"/>
      <c r="H210" s="86"/>
      <c r="I210" s="87">
        <v>14.32</v>
      </c>
      <c r="J210" s="87">
        <v>4.7699999999999996</v>
      </c>
      <c r="K210" s="87"/>
      <c r="L210" s="87"/>
      <c r="M210" s="87"/>
      <c r="N210" s="87"/>
    </row>
    <row r="211" spans="1:14" s="88" customFormat="1" x14ac:dyDescent="0.25">
      <c r="A211" s="99" t="s">
        <v>343</v>
      </c>
      <c r="B211" s="85" t="s">
        <v>11</v>
      </c>
      <c r="C211" s="85" t="s">
        <v>2659</v>
      </c>
      <c r="D211" s="85" t="s">
        <v>344</v>
      </c>
      <c r="E211" s="85" t="s">
        <v>14</v>
      </c>
      <c r="F211" s="86">
        <v>44713</v>
      </c>
      <c r="G211" s="86"/>
      <c r="H211" s="86"/>
      <c r="I211" s="87"/>
      <c r="J211" s="87"/>
      <c r="K211" s="87"/>
      <c r="L211" s="87"/>
      <c r="M211" s="87">
        <v>0.16</v>
      </c>
      <c r="N211" s="87"/>
    </row>
    <row r="212" spans="1:14" s="88" customFormat="1" x14ac:dyDescent="0.25">
      <c r="A212" s="99" t="s">
        <v>2575</v>
      </c>
      <c r="B212" s="85" t="s">
        <v>11</v>
      </c>
      <c r="C212" s="85" t="s">
        <v>522</v>
      </c>
      <c r="D212" s="85" t="s">
        <v>345</v>
      </c>
      <c r="E212" s="85" t="s">
        <v>14</v>
      </c>
      <c r="F212" s="86">
        <v>44726</v>
      </c>
      <c r="G212" s="86"/>
      <c r="H212" s="86"/>
      <c r="I212" s="87">
        <v>20.55</v>
      </c>
      <c r="J212" s="87">
        <v>6.85</v>
      </c>
      <c r="K212" s="87"/>
      <c r="L212" s="87"/>
      <c r="M212" s="87"/>
      <c r="N212" s="87"/>
    </row>
    <row r="213" spans="1:14" s="88" customFormat="1" x14ac:dyDescent="0.25">
      <c r="A213" s="99" t="s">
        <v>2576</v>
      </c>
      <c r="B213" s="85" t="s">
        <v>11</v>
      </c>
      <c r="C213" s="85" t="s">
        <v>473</v>
      </c>
      <c r="D213" s="85" t="s">
        <v>356</v>
      </c>
      <c r="E213" s="85" t="s">
        <v>14</v>
      </c>
      <c r="F213" s="86">
        <v>44728</v>
      </c>
      <c r="G213" s="86"/>
      <c r="H213" s="86"/>
      <c r="I213" s="87">
        <v>470</v>
      </c>
      <c r="J213" s="87"/>
      <c r="K213" s="87">
        <v>12.8</v>
      </c>
      <c r="L213" s="87"/>
      <c r="M213" s="87">
        <v>1.1000000000000001</v>
      </c>
      <c r="N213" s="87">
        <v>2</v>
      </c>
    </row>
    <row r="214" spans="1:14" s="88" customFormat="1" x14ac:dyDescent="0.25">
      <c r="A214" s="99" t="s">
        <v>346</v>
      </c>
      <c r="B214" s="85" t="s">
        <v>11</v>
      </c>
      <c r="C214" s="85" t="s">
        <v>445</v>
      </c>
      <c r="D214" s="85" t="s">
        <v>347</v>
      </c>
      <c r="E214" s="85" t="s">
        <v>14</v>
      </c>
      <c r="F214" s="86">
        <v>44729</v>
      </c>
      <c r="G214" s="86"/>
      <c r="H214" s="86"/>
      <c r="I214" s="87">
        <v>1.8</v>
      </c>
      <c r="J214" s="87">
        <v>34.17</v>
      </c>
      <c r="K214" s="87"/>
      <c r="L214" s="87"/>
      <c r="M214" s="87"/>
      <c r="N214" s="87"/>
    </row>
    <row r="215" spans="1:14" s="88" customFormat="1" x14ac:dyDescent="0.25">
      <c r="A215" s="99" t="s">
        <v>15</v>
      </c>
      <c r="B215" s="85" t="s">
        <v>11</v>
      </c>
      <c r="C215" s="85" t="s">
        <v>2622</v>
      </c>
      <c r="D215" s="85" t="s">
        <v>350</v>
      </c>
      <c r="E215" s="85" t="s">
        <v>14</v>
      </c>
      <c r="F215" s="86">
        <v>44733</v>
      </c>
      <c r="G215" s="86"/>
      <c r="H215" s="86"/>
      <c r="I215" s="87"/>
      <c r="J215" s="87"/>
      <c r="K215" s="87"/>
      <c r="L215" s="87"/>
      <c r="M215" s="87">
        <v>1.02</v>
      </c>
      <c r="N215" s="87"/>
    </row>
    <row r="216" spans="1:14" s="88" customFormat="1" x14ac:dyDescent="0.25">
      <c r="A216" s="100" t="s">
        <v>348</v>
      </c>
      <c r="B216" s="85" t="s">
        <v>11</v>
      </c>
      <c r="C216" s="85" t="s">
        <v>510</v>
      </c>
      <c r="D216" s="85" t="s">
        <v>349</v>
      </c>
      <c r="E216" s="85" t="s">
        <v>14</v>
      </c>
      <c r="F216" s="86">
        <v>44734</v>
      </c>
      <c r="G216" s="86"/>
      <c r="H216" s="86"/>
      <c r="I216" s="87">
        <v>2.82</v>
      </c>
      <c r="J216" s="87"/>
      <c r="K216" s="87"/>
      <c r="L216" s="87"/>
      <c r="M216" s="87"/>
      <c r="N216" s="87"/>
    </row>
    <row r="217" spans="1:14" s="88" customFormat="1" x14ac:dyDescent="0.25">
      <c r="A217" s="100" t="s">
        <v>2577</v>
      </c>
      <c r="B217" s="85" t="s">
        <v>11</v>
      </c>
      <c r="C217" s="85" t="s">
        <v>564</v>
      </c>
      <c r="D217" s="85" t="s">
        <v>351</v>
      </c>
      <c r="E217" s="85" t="s">
        <v>14</v>
      </c>
      <c r="F217" s="86">
        <v>44739</v>
      </c>
      <c r="G217" s="86"/>
      <c r="H217" s="86"/>
      <c r="I217" s="87">
        <v>16.37</v>
      </c>
      <c r="J217" s="87">
        <v>22.61</v>
      </c>
      <c r="K217" s="87"/>
      <c r="L217" s="87"/>
      <c r="M217" s="87"/>
      <c r="N217" s="87"/>
    </row>
    <row r="218" spans="1:14" s="88" customFormat="1" x14ac:dyDescent="0.25">
      <c r="A218" s="100" t="s">
        <v>2578</v>
      </c>
      <c r="B218" s="85" t="s">
        <v>11</v>
      </c>
      <c r="C218" s="85" t="s">
        <v>2674</v>
      </c>
      <c r="D218" s="85" t="s">
        <v>352</v>
      </c>
      <c r="E218" s="85" t="s">
        <v>14</v>
      </c>
      <c r="F218" s="86">
        <v>44741</v>
      </c>
      <c r="G218" s="86"/>
      <c r="H218" s="86"/>
      <c r="I218" s="87"/>
      <c r="J218" s="87"/>
      <c r="K218" s="87"/>
      <c r="L218" s="87"/>
      <c r="M218" s="87">
        <v>0.72</v>
      </c>
      <c r="N218" s="87"/>
    </row>
    <row r="219" spans="1:14" s="88" customFormat="1" x14ac:dyDescent="0.25">
      <c r="A219" s="99" t="s">
        <v>2579</v>
      </c>
      <c r="B219" s="85" t="s">
        <v>11</v>
      </c>
      <c r="C219" s="85" t="s">
        <v>2700</v>
      </c>
      <c r="D219" s="85" t="s">
        <v>353</v>
      </c>
      <c r="E219" s="85" t="s">
        <v>14</v>
      </c>
      <c r="F219" s="86">
        <v>44742</v>
      </c>
      <c r="G219" s="86"/>
      <c r="H219" s="86"/>
      <c r="I219" s="87">
        <v>22.6</v>
      </c>
      <c r="J219" s="87">
        <v>22.6</v>
      </c>
      <c r="K219" s="87"/>
      <c r="L219" s="87">
        <v>78.900000000000006</v>
      </c>
      <c r="M219" s="87">
        <v>5.6</v>
      </c>
      <c r="N219" s="87"/>
    </row>
    <row r="220" spans="1:14" s="88" customFormat="1" x14ac:dyDescent="0.25">
      <c r="A220" s="99" t="s">
        <v>354</v>
      </c>
      <c r="B220" s="85" t="s">
        <v>11</v>
      </c>
      <c r="C220" s="85" t="s">
        <v>2701</v>
      </c>
      <c r="D220" s="85" t="s">
        <v>355</v>
      </c>
      <c r="E220" s="85" t="s">
        <v>14</v>
      </c>
      <c r="F220" s="86">
        <v>44750</v>
      </c>
      <c r="G220" s="86"/>
      <c r="H220" s="86"/>
      <c r="I220" s="87"/>
      <c r="J220" s="87">
        <v>67.2</v>
      </c>
      <c r="K220" s="87"/>
      <c r="L220" s="87"/>
      <c r="M220" s="87"/>
      <c r="N220" s="87"/>
    </row>
    <row r="221" spans="1:14" s="88" customFormat="1" x14ac:dyDescent="0.25">
      <c r="A221" s="99" t="s">
        <v>357</v>
      </c>
      <c r="B221" s="85" t="s">
        <v>11</v>
      </c>
      <c r="C221" s="85" t="s">
        <v>2702</v>
      </c>
      <c r="D221" s="85" t="s">
        <v>358</v>
      </c>
      <c r="E221" s="85" t="s">
        <v>14</v>
      </c>
      <c r="F221" s="86">
        <v>44763</v>
      </c>
      <c r="G221" s="86"/>
      <c r="H221" s="86"/>
      <c r="I221" s="87">
        <v>0.85</v>
      </c>
      <c r="J221" s="87">
        <v>0.18</v>
      </c>
      <c r="K221" s="87"/>
      <c r="L221" s="87"/>
      <c r="M221" s="87"/>
      <c r="N221" s="87"/>
    </row>
    <row r="222" spans="1:14" s="88" customFormat="1" x14ac:dyDescent="0.25">
      <c r="A222" s="101" t="s">
        <v>2580</v>
      </c>
      <c r="B222" s="85" t="s">
        <v>11</v>
      </c>
      <c r="C222" s="85" t="s">
        <v>494</v>
      </c>
      <c r="D222" s="85" t="s">
        <v>359</v>
      </c>
      <c r="E222" s="85" t="s">
        <v>14</v>
      </c>
      <c r="F222" s="86">
        <v>44763</v>
      </c>
      <c r="G222" s="86"/>
      <c r="H222" s="86"/>
      <c r="I222" s="87"/>
      <c r="J222" s="87"/>
      <c r="K222" s="87"/>
      <c r="L222" s="87"/>
      <c r="M222" s="87">
        <v>8.3000000000000007</v>
      </c>
      <c r="N222" s="87">
        <v>0.4</v>
      </c>
    </row>
    <row r="223" spans="1:14" s="88" customFormat="1" ht="30" x14ac:dyDescent="0.25">
      <c r="A223" s="101" t="s">
        <v>2581</v>
      </c>
      <c r="B223" s="85" t="s">
        <v>11</v>
      </c>
      <c r="C223" s="85" t="s">
        <v>573</v>
      </c>
      <c r="D223" s="85" t="s">
        <v>360</v>
      </c>
      <c r="E223" s="85" t="s">
        <v>14</v>
      </c>
      <c r="F223" s="86">
        <v>44763</v>
      </c>
      <c r="G223" s="86"/>
      <c r="H223" s="86"/>
      <c r="I223" s="87"/>
      <c r="J223" s="87">
        <v>3</v>
      </c>
      <c r="K223" s="87"/>
      <c r="L223" s="87"/>
      <c r="M223" s="87"/>
      <c r="N223" s="87"/>
    </row>
    <row r="224" spans="1:14" s="88" customFormat="1" x14ac:dyDescent="0.25">
      <c r="A224" s="99" t="s">
        <v>2582</v>
      </c>
      <c r="B224" s="85" t="s">
        <v>11</v>
      </c>
      <c r="C224" s="85" t="s">
        <v>2619</v>
      </c>
      <c r="D224" s="85" t="s">
        <v>361</v>
      </c>
      <c r="E224" s="85" t="s">
        <v>14</v>
      </c>
      <c r="F224" s="86">
        <v>44769</v>
      </c>
      <c r="G224" s="86"/>
      <c r="H224" s="86"/>
      <c r="I224" s="87">
        <v>32.6</v>
      </c>
      <c r="J224" s="87">
        <v>5.31</v>
      </c>
      <c r="K224" s="87"/>
      <c r="L224" s="87"/>
      <c r="M224" s="87">
        <v>1.32</v>
      </c>
      <c r="N224" s="87">
        <v>0.1</v>
      </c>
    </row>
    <row r="225" spans="1:14" s="88" customFormat="1" x14ac:dyDescent="0.25">
      <c r="A225" s="101" t="s">
        <v>362</v>
      </c>
      <c r="B225" s="85" t="s">
        <v>11</v>
      </c>
      <c r="C225" s="85" t="s">
        <v>363</v>
      </c>
      <c r="D225" s="85" t="s">
        <v>364</v>
      </c>
      <c r="E225" s="85" t="s">
        <v>14</v>
      </c>
      <c r="F225" s="86">
        <v>44769</v>
      </c>
      <c r="G225" s="86"/>
      <c r="H225" s="86"/>
      <c r="I225" s="87"/>
      <c r="J225" s="87">
        <v>3.95</v>
      </c>
      <c r="K225" s="87"/>
      <c r="L225" s="87"/>
      <c r="M225" s="87"/>
      <c r="N225" s="87"/>
    </row>
    <row r="226" spans="1:14" s="88" customFormat="1" x14ac:dyDescent="0.25">
      <c r="A226" s="99" t="s">
        <v>365</v>
      </c>
      <c r="B226" s="85" t="s">
        <v>11</v>
      </c>
      <c r="C226" s="85" t="s">
        <v>598</v>
      </c>
      <c r="D226" s="85" t="s">
        <v>366</v>
      </c>
      <c r="E226" s="85" t="s">
        <v>14</v>
      </c>
      <c r="F226" s="86">
        <v>44770</v>
      </c>
      <c r="G226" s="86"/>
      <c r="H226" s="86"/>
      <c r="I226" s="87">
        <v>31.25</v>
      </c>
      <c r="J226" s="87">
        <v>13.39</v>
      </c>
      <c r="K226" s="87"/>
      <c r="L226" s="87"/>
      <c r="M226" s="87"/>
      <c r="N226" s="87"/>
    </row>
    <row r="227" spans="1:14" s="88" customFormat="1" x14ac:dyDescent="0.25">
      <c r="A227" s="101" t="s">
        <v>367</v>
      </c>
      <c r="B227" s="85" t="s">
        <v>11</v>
      </c>
      <c r="C227" s="85" t="s">
        <v>473</v>
      </c>
      <c r="D227" s="85" t="s">
        <v>368</v>
      </c>
      <c r="E227" s="85" t="s">
        <v>14</v>
      </c>
      <c r="F227" s="86">
        <v>44771</v>
      </c>
      <c r="G227" s="86"/>
      <c r="H227" s="86"/>
      <c r="I227" s="87">
        <v>79.11</v>
      </c>
      <c r="J227" s="87">
        <v>26.37</v>
      </c>
      <c r="K227" s="87"/>
      <c r="L227" s="87"/>
      <c r="M227" s="87"/>
      <c r="N227" s="87"/>
    </row>
    <row r="228" spans="1:14" s="88" customFormat="1" x14ac:dyDescent="0.25">
      <c r="A228" s="101" t="s">
        <v>2583</v>
      </c>
      <c r="B228" s="85" t="s">
        <v>11</v>
      </c>
      <c r="C228" s="85" t="s">
        <v>2703</v>
      </c>
      <c r="D228" s="85" t="s">
        <v>369</v>
      </c>
      <c r="E228" s="85" t="s">
        <v>14</v>
      </c>
      <c r="F228" s="86">
        <v>44783</v>
      </c>
      <c r="G228" s="86"/>
      <c r="H228" s="86"/>
      <c r="I228" s="87">
        <v>32.04</v>
      </c>
      <c r="J228" s="87"/>
      <c r="K228" s="87"/>
      <c r="L228" s="87"/>
      <c r="M228" s="87"/>
      <c r="N228" s="87"/>
    </row>
    <row r="229" spans="1:14" s="88" customFormat="1" x14ac:dyDescent="0.25">
      <c r="A229" s="101" t="s">
        <v>370</v>
      </c>
      <c r="B229" s="85" t="s">
        <v>11</v>
      </c>
      <c r="C229" s="85" t="s">
        <v>2704</v>
      </c>
      <c r="D229" s="85" t="s">
        <v>371</v>
      </c>
      <c r="E229" s="85" t="s">
        <v>14</v>
      </c>
      <c r="F229" s="86">
        <v>44784</v>
      </c>
      <c r="G229" s="86"/>
      <c r="H229" s="86"/>
      <c r="I229" s="87">
        <v>0.34</v>
      </c>
      <c r="J229" s="87">
        <v>16.54</v>
      </c>
      <c r="K229" s="87"/>
      <c r="L229" s="87"/>
      <c r="M229" s="87"/>
      <c r="N229" s="87"/>
    </row>
    <row r="230" spans="1:14" s="88" customFormat="1" x14ac:dyDescent="0.25">
      <c r="A230" s="101" t="s">
        <v>2535</v>
      </c>
      <c r="B230" s="85" t="s">
        <v>11</v>
      </c>
      <c r="C230" s="85" t="s">
        <v>567</v>
      </c>
      <c r="D230" s="85" t="s">
        <v>372</v>
      </c>
      <c r="E230" s="85" t="s">
        <v>14</v>
      </c>
      <c r="F230" s="86">
        <v>44788</v>
      </c>
      <c r="G230" s="86"/>
      <c r="H230" s="86"/>
      <c r="I230" s="87"/>
      <c r="J230" s="87"/>
      <c r="K230" s="87">
        <v>50.03</v>
      </c>
      <c r="L230" s="87"/>
      <c r="M230" s="87"/>
      <c r="N230" s="87"/>
    </row>
    <row r="231" spans="1:14" s="88" customFormat="1" x14ac:dyDescent="0.25">
      <c r="A231" s="101" t="s">
        <v>2584</v>
      </c>
      <c r="B231" s="85" t="s">
        <v>11</v>
      </c>
      <c r="C231" s="85" t="s">
        <v>494</v>
      </c>
      <c r="D231" s="85" t="s">
        <v>373</v>
      </c>
      <c r="E231" s="85" t="s">
        <v>14</v>
      </c>
      <c r="F231" s="86">
        <v>44789</v>
      </c>
      <c r="G231" s="86"/>
      <c r="H231" s="86"/>
      <c r="I231" s="87"/>
      <c r="J231" s="87"/>
      <c r="K231" s="87"/>
      <c r="L231" s="87"/>
      <c r="M231" s="87">
        <v>2.64</v>
      </c>
      <c r="N231" s="87"/>
    </row>
    <row r="232" spans="1:14" s="88" customFormat="1" x14ac:dyDescent="0.25">
      <c r="A232" s="101" t="s">
        <v>374</v>
      </c>
      <c r="B232" s="85" t="s">
        <v>11</v>
      </c>
      <c r="C232" s="85" t="s">
        <v>2659</v>
      </c>
      <c r="D232" s="85" t="s">
        <v>375</v>
      </c>
      <c r="E232" s="85" t="s">
        <v>14</v>
      </c>
      <c r="F232" s="86">
        <v>44797</v>
      </c>
      <c r="G232" s="86"/>
      <c r="H232" s="86"/>
      <c r="I232" s="87">
        <v>62.77</v>
      </c>
      <c r="J232" s="87">
        <v>62.77</v>
      </c>
      <c r="K232" s="87"/>
      <c r="L232" s="87"/>
      <c r="M232" s="87"/>
      <c r="N232" s="87"/>
    </row>
    <row r="233" spans="1:14" s="88" customFormat="1" x14ac:dyDescent="0.25">
      <c r="A233" s="99" t="s">
        <v>376</v>
      </c>
      <c r="B233" s="85" t="s">
        <v>11</v>
      </c>
      <c r="C233" s="85" t="s">
        <v>2628</v>
      </c>
      <c r="D233" s="85" t="s">
        <v>377</v>
      </c>
      <c r="E233" s="85" t="s">
        <v>14</v>
      </c>
      <c r="F233" s="86">
        <v>44798</v>
      </c>
      <c r="G233" s="86"/>
      <c r="H233" s="86"/>
      <c r="I233" s="87">
        <v>184.61</v>
      </c>
      <c r="J233" s="87">
        <v>553.84</v>
      </c>
      <c r="K233" s="87"/>
      <c r="L233" s="87"/>
      <c r="M233" s="87"/>
      <c r="N233" s="87"/>
    </row>
    <row r="234" spans="1:14" s="88" customFormat="1" x14ac:dyDescent="0.25">
      <c r="A234" s="101" t="s">
        <v>378</v>
      </c>
      <c r="B234" s="85" t="s">
        <v>11</v>
      </c>
      <c r="C234" s="85" t="s">
        <v>2628</v>
      </c>
      <c r="D234" s="85" t="s">
        <v>377</v>
      </c>
      <c r="E234" s="85" t="s">
        <v>14</v>
      </c>
      <c r="F234" s="86">
        <v>44798</v>
      </c>
      <c r="G234" s="86"/>
      <c r="H234" s="86"/>
      <c r="I234" s="87">
        <v>30.93</v>
      </c>
      <c r="J234" s="87">
        <v>92.79</v>
      </c>
      <c r="K234" s="87"/>
      <c r="L234" s="87"/>
      <c r="M234" s="87"/>
      <c r="N234" s="87"/>
    </row>
    <row r="235" spans="1:14" s="88" customFormat="1" x14ac:dyDescent="0.25">
      <c r="A235" s="99" t="s">
        <v>379</v>
      </c>
      <c r="B235" s="85" t="s">
        <v>11</v>
      </c>
      <c r="C235" s="85" t="s">
        <v>2705</v>
      </c>
      <c r="D235" s="85" t="s">
        <v>380</v>
      </c>
      <c r="E235" s="85" t="s">
        <v>14</v>
      </c>
      <c r="F235" s="86">
        <v>44798</v>
      </c>
      <c r="G235" s="86"/>
      <c r="H235" s="86"/>
      <c r="I235" s="87"/>
      <c r="J235" s="87"/>
      <c r="K235" s="87"/>
      <c r="L235" s="87"/>
      <c r="M235" s="87">
        <v>0.9</v>
      </c>
      <c r="N235" s="87">
        <v>0.66</v>
      </c>
    </row>
    <row r="236" spans="1:14" s="88" customFormat="1" x14ac:dyDescent="0.25">
      <c r="A236" s="99" t="s">
        <v>381</v>
      </c>
      <c r="B236" s="85" t="s">
        <v>11</v>
      </c>
      <c r="C236" s="85" t="s">
        <v>506</v>
      </c>
      <c r="D236" s="85" t="s">
        <v>382</v>
      </c>
      <c r="E236" s="85" t="s">
        <v>14</v>
      </c>
      <c r="F236" s="86">
        <v>44811</v>
      </c>
      <c r="G236" s="86"/>
      <c r="H236" s="86"/>
      <c r="I236" s="87"/>
      <c r="J236" s="87">
        <v>78.900000000000006</v>
      </c>
      <c r="K236" s="87"/>
      <c r="L236" s="87"/>
      <c r="M236" s="87"/>
      <c r="N236" s="87"/>
    </row>
    <row r="237" spans="1:14" s="88" customFormat="1" x14ac:dyDescent="0.25">
      <c r="A237" s="99" t="s">
        <v>383</v>
      </c>
      <c r="B237" s="85" t="s">
        <v>11</v>
      </c>
      <c r="C237" s="85" t="s">
        <v>363</v>
      </c>
      <c r="D237" s="85" t="s">
        <v>384</v>
      </c>
      <c r="E237" s="85" t="s">
        <v>14</v>
      </c>
      <c r="F237" s="86">
        <v>44831</v>
      </c>
      <c r="G237" s="86"/>
      <c r="H237" s="86"/>
      <c r="I237" s="87">
        <v>38.72</v>
      </c>
      <c r="J237" s="87">
        <v>9.68</v>
      </c>
      <c r="K237" s="87"/>
      <c r="L237" s="87"/>
      <c r="M237" s="87"/>
      <c r="N237" s="87"/>
    </row>
    <row r="238" spans="1:14" s="88" customFormat="1" x14ac:dyDescent="0.25">
      <c r="A238" s="99" t="s">
        <v>387</v>
      </c>
      <c r="B238" s="85" t="s">
        <v>11</v>
      </c>
      <c r="C238" s="85" t="s">
        <v>539</v>
      </c>
      <c r="D238" s="85" t="s">
        <v>388</v>
      </c>
      <c r="E238" s="85" t="s">
        <v>14</v>
      </c>
      <c r="F238" s="86">
        <v>44839</v>
      </c>
      <c r="G238" s="86"/>
      <c r="H238" s="86"/>
      <c r="I238" s="87"/>
      <c r="J238" s="87"/>
      <c r="K238" s="87"/>
      <c r="L238" s="87"/>
      <c r="M238" s="87">
        <v>0.16</v>
      </c>
      <c r="N238" s="87"/>
    </row>
    <row r="239" spans="1:14" s="88" customFormat="1" x14ac:dyDescent="0.25">
      <c r="A239" s="99" t="s">
        <v>385</v>
      </c>
      <c r="B239" s="85" t="s">
        <v>11</v>
      </c>
      <c r="C239" s="85" t="s">
        <v>2706</v>
      </c>
      <c r="D239" s="85" t="s">
        <v>386</v>
      </c>
      <c r="E239" s="85" t="s">
        <v>14</v>
      </c>
      <c r="F239" s="86">
        <v>44840</v>
      </c>
      <c r="G239" s="86"/>
      <c r="H239" s="86"/>
      <c r="I239" s="87"/>
      <c r="J239" s="87">
        <v>2.85</v>
      </c>
      <c r="K239" s="87"/>
      <c r="L239" s="87"/>
      <c r="M239" s="87"/>
      <c r="N239" s="87"/>
    </row>
    <row r="240" spans="1:14" s="88" customFormat="1" x14ac:dyDescent="0.25">
      <c r="A240" s="99" t="s">
        <v>387</v>
      </c>
      <c r="B240" s="85" t="s">
        <v>11</v>
      </c>
      <c r="C240" s="85" t="s">
        <v>539</v>
      </c>
      <c r="D240" s="85" t="s">
        <v>389</v>
      </c>
      <c r="E240" s="85" t="s">
        <v>14</v>
      </c>
      <c r="F240" s="86">
        <v>44846</v>
      </c>
      <c r="G240" s="86"/>
      <c r="H240" s="86"/>
      <c r="I240" s="87"/>
      <c r="J240" s="87">
        <v>54.04</v>
      </c>
      <c r="K240" s="87"/>
      <c r="L240" s="87"/>
      <c r="M240" s="87"/>
      <c r="N240" s="87"/>
    </row>
    <row r="241" spans="1:14" s="94" customFormat="1" x14ac:dyDescent="0.25">
      <c r="A241" s="99" t="s">
        <v>390</v>
      </c>
      <c r="B241" s="85" t="s">
        <v>11</v>
      </c>
      <c r="C241" s="85" t="s">
        <v>514</v>
      </c>
      <c r="D241" s="85" t="s">
        <v>391</v>
      </c>
      <c r="E241" s="85" t="s">
        <v>14</v>
      </c>
      <c r="F241" s="86">
        <v>44852</v>
      </c>
      <c r="G241" s="86"/>
      <c r="H241" s="86"/>
      <c r="I241" s="87"/>
      <c r="J241" s="87"/>
      <c r="K241" s="87"/>
      <c r="L241" s="87"/>
      <c r="M241" s="87"/>
      <c r="N241" s="87">
        <v>1.01</v>
      </c>
    </row>
    <row r="242" spans="1:14" s="88" customFormat="1" x14ac:dyDescent="0.25">
      <c r="A242" s="99" t="s">
        <v>392</v>
      </c>
      <c r="B242" s="85" t="s">
        <v>11</v>
      </c>
      <c r="C242" s="85" t="s">
        <v>461</v>
      </c>
      <c r="D242" s="85" t="s">
        <v>393</v>
      </c>
      <c r="E242" s="85" t="s">
        <v>14</v>
      </c>
      <c r="F242" s="86">
        <v>44858</v>
      </c>
      <c r="G242" s="86"/>
      <c r="H242" s="86"/>
      <c r="I242" s="87"/>
      <c r="J242" s="87"/>
      <c r="K242" s="87"/>
      <c r="L242" s="87"/>
      <c r="M242" s="87">
        <v>2.57</v>
      </c>
      <c r="N242" s="87"/>
    </row>
    <row r="243" spans="1:14" s="88" customFormat="1" x14ac:dyDescent="0.25">
      <c r="A243" s="89" t="s">
        <v>397</v>
      </c>
      <c r="B243" s="85" t="s">
        <v>11</v>
      </c>
      <c r="C243" s="85" t="s">
        <v>2644</v>
      </c>
      <c r="D243" s="85" t="s">
        <v>398</v>
      </c>
      <c r="E243" s="85" t="s">
        <v>14</v>
      </c>
      <c r="F243" s="86">
        <v>44876</v>
      </c>
      <c r="G243" s="86"/>
      <c r="H243" s="86"/>
      <c r="I243" s="87"/>
      <c r="J243" s="87">
        <v>55</v>
      </c>
      <c r="K243" s="87"/>
      <c r="L243" s="87"/>
      <c r="M243" s="87"/>
      <c r="N243" s="87"/>
    </row>
    <row r="244" spans="1:14" s="88" customFormat="1" x14ac:dyDescent="0.25">
      <c r="A244" s="99" t="s">
        <v>394</v>
      </c>
      <c r="B244" s="85" t="s">
        <v>11</v>
      </c>
      <c r="C244" s="85" t="s">
        <v>395</v>
      </c>
      <c r="D244" s="85" t="s">
        <v>396</v>
      </c>
      <c r="E244" s="85" t="s">
        <v>14</v>
      </c>
      <c r="F244" s="86">
        <v>44880</v>
      </c>
      <c r="G244" s="86"/>
      <c r="H244" s="86"/>
      <c r="I244" s="87">
        <v>520.80999999999995</v>
      </c>
      <c r="J244" s="87">
        <v>925.88</v>
      </c>
      <c r="K244" s="87"/>
      <c r="L244" s="87"/>
      <c r="M244" s="87"/>
      <c r="N244" s="87"/>
    </row>
    <row r="245" spans="1:14" s="88" customFormat="1" x14ac:dyDescent="0.25">
      <c r="A245" s="99" t="s">
        <v>399</v>
      </c>
      <c r="B245" s="85" t="s">
        <v>11</v>
      </c>
      <c r="C245" s="85" t="s">
        <v>363</v>
      </c>
      <c r="D245" s="85" t="s">
        <v>400</v>
      </c>
      <c r="E245" s="85" t="s">
        <v>14</v>
      </c>
      <c r="F245" s="86">
        <v>44888</v>
      </c>
      <c r="G245" s="86"/>
      <c r="H245" s="86"/>
      <c r="I245" s="87">
        <v>36.65</v>
      </c>
      <c r="J245" s="87"/>
      <c r="K245" s="87"/>
      <c r="L245" s="87"/>
      <c r="M245" s="87"/>
      <c r="N245" s="87"/>
    </row>
    <row r="246" spans="1:14" s="88" customFormat="1" x14ac:dyDescent="0.25">
      <c r="A246" s="99" t="s">
        <v>2585</v>
      </c>
      <c r="B246" s="85" t="s">
        <v>11</v>
      </c>
      <c r="C246" s="85" t="s">
        <v>2700</v>
      </c>
      <c r="D246" s="85" t="s">
        <v>405</v>
      </c>
      <c r="E246" s="85" t="s">
        <v>14</v>
      </c>
      <c r="F246" s="86">
        <v>44902</v>
      </c>
      <c r="G246" s="86"/>
      <c r="H246" s="86"/>
      <c r="I246" s="87"/>
      <c r="J246" s="87"/>
      <c r="K246" s="87">
        <v>17.100000000000001</v>
      </c>
      <c r="L246" s="87"/>
      <c r="M246" s="87"/>
      <c r="N246" s="87"/>
    </row>
    <row r="247" spans="1:14" s="88" customFormat="1" x14ac:dyDescent="0.25">
      <c r="A247" s="99" t="s">
        <v>2586</v>
      </c>
      <c r="B247" s="85" t="s">
        <v>11</v>
      </c>
      <c r="C247" s="85" t="s">
        <v>2659</v>
      </c>
      <c r="D247" s="85" t="s">
        <v>407</v>
      </c>
      <c r="E247" s="85" t="s">
        <v>14</v>
      </c>
      <c r="F247" s="86">
        <v>44902</v>
      </c>
      <c r="G247" s="86"/>
      <c r="H247" s="86"/>
      <c r="I247" s="87"/>
      <c r="J247" s="87"/>
      <c r="K247" s="87"/>
      <c r="L247" s="87"/>
      <c r="M247" s="87">
        <v>0.05</v>
      </c>
      <c r="N247" s="87"/>
    </row>
    <row r="248" spans="1:14" s="88" customFormat="1" x14ac:dyDescent="0.25">
      <c r="A248" s="99" t="s">
        <v>403</v>
      </c>
      <c r="B248" s="85" t="s">
        <v>11</v>
      </c>
      <c r="C248" s="85" t="s">
        <v>2631</v>
      </c>
      <c r="D248" s="85" t="s">
        <v>404</v>
      </c>
      <c r="E248" s="85" t="s">
        <v>14</v>
      </c>
      <c r="F248" s="86">
        <v>44907</v>
      </c>
      <c r="G248" s="86"/>
      <c r="H248" s="86"/>
      <c r="I248" s="87">
        <v>12.1</v>
      </c>
      <c r="J248" s="87">
        <v>11.16</v>
      </c>
      <c r="K248" s="87"/>
      <c r="L248" s="87"/>
      <c r="M248" s="87"/>
      <c r="N248" s="87"/>
    </row>
    <row r="249" spans="1:14" s="88" customFormat="1" x14ac:dyDescent="0.25">
      <c r="A249" s="99" t="s">
        <v>408</v>
      </c>
      <c r="B249" s="85" t="s">
        <v>11</v>
      </c>
      <c r="C249" s="85" t="s">
        <v>2707</v>
      </c>
      <c r="D249" s="85" t="s">
        <v>409</v>
      </c>
      <c r="E249" s="85" t="s">
        <v>14</v>
      </c>
      <c r="F249" s="86">
        <v>44907</v>
      </c>
      <c r="G249" s="86"/>
      <c r="H249" s="86"/>
      <c r="I249" s="87">
        <v>18.079999999999998</v>
      </c>
      <c r="J249" s="87">
        <v>64.099999999999994</v>
      </c>
      <c r="K249" s="87"/>
      <c r="L249" s="87"/>
      <c r="M249" s="87"/>
      <c r="N249" s="87"/>
    </row>
    <row r="250" spans="1:14" s="88" customFormat="1" x14ac:dyDescent="0.25">
      <c r="A250" s="99" t="s">
        <v>410</v>
      </c>
      <c r="B250" s="85" t="s">
        <v>11</v>
      </c>
      <c r="C250" s="85" t="s">
        <v>458</v>
      </c>
      <c r="D250" s="85" t="s">
        <v>411</v>
      </c>
      <c r="E250" s="85" t="s">
        <v>14</v>
      </c>
      <c r="F250" s="86">
        <v>44909</v>
      </c>
      <c r="G250" s="86"/>
      <c r="H250" s="86"/>
      <c r="I250" s="87"/>
      <c r="J250" s="87"/>
      <c r="K250" s="87"/>
      <c r="L250" s="87"/>
      <c r="M250" s="87">
        <v>1.42</v>
      </c>
      <c r="N250" s="87"/>
    </row>
    <row r="251" spans="1:14" s="88" customFormat="1" x14ac:dyDescent="0.25">
      <c r="A251" s="99" t="s">
        <v>2587</v>
      </c>
      <c r="B251" s="85" t="s">
        <v>11</v>
      </c>
      <c r="C251" s="85" t="s">
        <v>439</v>
      </c>
      <c r="D251" s="85" t="s">
        <v>406</v>
      </c>
      <c r="E251" s="85" t="s">
        <v>14</v>
      </c>
      <c r="F251" s="86">
        <v>44915</v>
      </c>
      <c r="G251" s="86"/>
      <c r="H251" s="86"/>
      <c r="I251" s="87"/>
      <c r="J251" s="87"/>
      <c r="K251" s="87">
        <v>7.57</v>
      </c>
      <c r="L251" s="87"/>
      <c r="M251" s="87">
        <v>2.72</v>
      </c>
      <c r="N251" s="87"/>
    </row>
    <row r="252" spans="1:14" s="88" customFormat="1" x14ac:dyDescent="0.25">
      <c r="A252" s="99" t="s">
        <v>2501</v>
      </c>
      <c r="B252" s="85" t="s">
        <v>11</v>
      </c>
      <c r="C252" s="85" t="s">
        <v>2626</v>
      </c>
      <c r="D252" s="85" t="s">
        <v>412</v>
      </c>
      <c r="E252" s="85" t="s">
        <v>14</v>
      </c>
      <c r="F252" s="86">
        <v>44917</v>
      </c>
      <c r="G252" s="86"/>
      <c r="H252" s="86"/>
      <c r="I252" s="87"/>
      <c r="J252" s="87"/>
      <c r="K252" s="87">
        <v>176.63</v>
      </c>
      <c r="L252" s="87">
        <v>11.27</v>
      </c>
      <c r="M252" s="87"/>
      <c r="N252" s="87"/>
    </row>
    <row r="253" spans="1:14" s="88" customFormat="1" x14ac:dyDescent="0.25">
      <c r="A253" s="99" t="s">
        <v>401</v>
      </c>
      <c r="B253" s="85" t="s">
        <v>11</v>
      </c>
      <c r="C253" s="85" t="s">
        <v>453</v>
      </c>
      <c r="D253" s="85" t="s">
        <v>402</v>
      </c>
      <c r="E253" s="85" t="s">
        <v>14</v>
      </c>
      <c r="F253" s="86">
        <v>44937</v>
      </c>
      <c r="G253" s="86"/>
      <c r="H253" s="86"/>
      <c r="I253" s="87"/>
      <c r="J253" s="87">
        <v>27.33</v>
      </c>
      <c r="K253" s="87"/>
      <c r="L253" s="87"/>
      <c r="M253" s="87"/>
      <c r="N253" s="87"/>
    </row>
    <row r="254" spans="1:14" s="88" customFormat="1" x14ac:dyDescent="0.25">
      <c r="A254" s="106" t="s">
        <v>600</v>
      </c>
      <c r="B254" s="95" t="s">
        <v>11</v>
      </c>
      <c r="C254" s="95" t="s">
        <v>510</v>
      </c>
      <c r="D254" s="95" t="s">
        <v>601</v>
      </c>
      <c r="E254" s="95" t="s">
        <v>14</v>
      </c>
      <c r="F254" s="96">
        <v>44942</v>
      </c>
      <c r="G254" s="96"/>
      <c r="H254" s="96"/>
      <c r="I254" s="129">
        <v>16.64</v>
      </c>
      <c r="J254" s="129"/>
      <c r="K254" s="129"/>
      <c r="L254" s="129"/>
      <c r="M254" s="129"/>
      <c r="N254" s="129"/>
    </row>
    <row r="255" spans="1:14" s="88" customFormat="1" x14ac:dyDescent="0.25">
      <c r="A255" s="99" t="s">
        <v>413</v>
      </c>
      <c r="B255" s="85" t="s">
        <v>11</v>
      </c>
      <c r="C255" s="85" t="s">
        <v>2708</v>
      </c>
      <c r="D255" s="85" t="s">
        <v>414</v>
      </c>
      <c r="E255" s="85" t="s">
        <v>14</v>
      </c>
      <c r="F255" s="86">
        <v>44956</v>
      </c>
      <c r="G255" s="86"/>
      <c r="H255" s="86"/>
      <c r="I255" s="87">
        <v>1.1299999999999999</v>
      </c>
      <c r="J255" s="87"/>
      <c r="K255" s="87"/>
      <c r="L255" s="87"/>
      <c r="M255" s="87">
        <v>0.98</v>
      </c>
      <c r="N255" s="87"/>
    </row>
    <row r="256" spans="1:14" s="88" customFormat="1" x14ac:dyDescent="0.25">
      <c r="A256" s="99" t="s">
        <v>2588</v>
      </c>
      <c r="B256" s="85" t="s">
        <v>11</v>
      </c>
      <c r="C256" s="85" t="s">
        <v>535</v>
      </c>
      <c r="D256" s="85" t="s">
        <v>415</v>
      </c>
      <c r="E256" s="85" t="s">
        <v>14</v>
      </c>
      <c r="F256" s="86">
        <v>44965</v>
      </c>
      <c r="G256" s="86"/>
      <c r="H256" s="86"/>
      <c r="I256" s="87"/>
      <c r="J256" s="87">
        <v>58.98</v>
      </c>
      <c r="K256" s="87"/>
      <c r="L256" s="87"/>
      <c r="M256" s="87">
        <v>4</v>
      </c>
      <c r="N256" s="87">
        <v>0.1</v>
      </c>
    </row>
    <row r="257" spans="1:14" s="88" customFormat="1" x14ac:dyDescent="0.25">
      <c r="A257" s="99" t="s">
        <v>416</v>
      </c>
      <c r="B257" s="85" t="s">
        <v>11</v>
      </c>
      <c r="C257" s="85" t="s">
        <v>2659</v>
      </c>
      <c r="D257" s="85" t="s">
        <v>417</v>
      </c>
      <c r="E257" s="85" t="s">
        <v>14</v>
      </c>
      <c r="F257" s="86">
        <v>44971</v>
      </c>
      <c r="G257" s="86"/>
      <c r="H257" s="86"/>
      <c r="I257" s="87">
        <v>480.38</v>
      </c>
      <c r="J257" s="87">
        <v>362.4</v>
      </c>
      <c r="K257" s="87"/>
      <c r="L257" s="87"/>
      <c r="M257" s="87">
        <v>4</v>
      </c>
      <c r="N257" s="87"/>
    </row>
    <row r="258" spans="1:14" s="88" customFormat="1" x14ac:dyDescent="0.25">
      <c r="A258" s="99" t="s">
        <v>2589</v>
      </c>
      <c r="B258" s="85" t="s">
        <v>11</v>
      </c>
      <c r="C258" s="85" t="s">
        <v>2709</v>
      </c>
      <c r="D258" s="85" t="s">
        <v>418</v>
      </c>
      <c r="E258" s="85" t="s">
        <v>14</v>
      </c>
      <c r="F258" s="86">
        <v>44974</v>
      </c>
      <c r="G258" s="86"/>
      <c r="H258" s="86"/>
      <c r="I258" s="87">
        <v>161.80000000000001</v>
      </c>
      <c r="J258" s="87">
        <v>1456.23</v>
      </c>
      <c r="K258" s="87"/>
      <c r="L258" s="87"/>
      <c r="M258" s="87">
        <v>1.5</v>
      </c>
      <c r="N258" s="87"/>
    </row>
    <row r="259" spans="1:14" s="88" customFormat="1" x14ac:dyDescent="0.25">
      <c r="A259" s="99" t="s">
        <v>2590</v>
      </c>
      <c r="B259" s="85" t="s">
        <v>11</v>
      </c>
      <c r="C259" s="85" t="s">
        <v>2710</v>
      </c>
      <c r="D259" s="85" t="s">
        <v>611</v>
      </c>
      <c r="E259" s="85" t="s">
        <v>14</v>
      </c>
      <c r="F259" s="86">
        <v>44978</v>
      </c>
      <c r="G259" s="86"/>
      <c r="H259" s="86"/>
      <c r="I259" s="87"/>
      <c r="J259" s="87"/>
      <c r="K259" s="87">
        <v>1403.3</v>
      </c>
      <c r="L259" s="87"/>
      <c r="M259" s="87">
        <v>6.49</v>
      </c>
      <c r="N259" s="87"/>
    </row>
    <row r="260" spans="1:14" s="88" customFormat="1" x14ac:dyDescent="0.25">
      <c r="A260" s="99" t="s">
        <v>419</v>
      </c>
      <c r="B260" s="85" t="s">
        <v>11</v>
      </c>
      <c r="C260" s="85" t="s">
        <v>2659</v>
      </c>
      <c r="D260" s="85" t="s">
        <v>420</v>
      </c>
      <c r="E260" s="85" t="s">
        <v>14</v>
      </c>
      <c r="F260" s="86">
        <v>44981</v>
      </c>
      <c r="G260" s="86"/>
      <c r="H260" s="86"/>
      <c r="I260" s="87">
        <v>6.68</v>
      </c>
      <c r="J260" s="87">
        <v>10.02</v>
      </c>
      <c r="K260" s="87"/>
      <c r="L260" s="87"/>
      <c r="M260" s="87"/>
      <c r="N260" s="87"/>
    </row>
    <row r="261" spans="1:14" s="88" customFormat="1" x14ac:dyDescent="0.25">
      <c r="A261" s="99" t="s">
        <v>2591</v>
      </c>
      <c r="B261" s="85" t="s">
        <v>11</v>
      </c>
      <c r="C261" s="85" t="s">
        <v>2711</v>
      </c>
      <c r="D261" s="85" t="s">
        <v>421</v>
      </c>
      <c r="E261" s="85" t="s">
        <v>14</v>
      </c>
      <c r="F261" s="86">
        <v>44981</v>
      </c>
      <c r="G261" s="86"/>
      <c r="H261" s="86"/>
      <c r="I261" s="87"/>
      <c r="J261" s="87">
        <v>5</v>
      </c>
      <c r="K261" s="87"/>
      <c r="L261" s="87"/>
      <c r="M261" s="87"/>
      <c r="N261" s="87"/>
    </row>
    <row r="262" spans="1:14" s="88" customFormat="1" x14ac:dyDescent="0.25">
      <c r="A262" s="92" t="s">
        <v>2592</v>
      </c>
      <c r="B262" s="85" t="s">
        <v>11</v>
      </c>
      <c r="C262" s="85" t="s">
        <v>2712</v>
      </c>
      <c r="D262" s="85" t="s">
        <v>437</v>
      </c>
      <c r="E262" s="85" t="s">
        <v>14</v>
      </c>
      <c r="F262" s="86">
        <v>44981</v>
      </c>
      <c r="G262" s="86"/>
      <c r="H262" s="86"/>
      <c r="I262" s="87">
        <v>0.98</v>
      </c>
      <c r="J262" s="87">
        <v>31.84</v>
      </c>
      <c r="K262" s="87"/>
      <c r="L262" s="87"/>
      <c r="M262" s="87"/>
      <c r="N262" s="87"/>
    </row>
    <row r="263" spans="1:14" s="88" customFormat="1" x14ac:dyDescent="0.25">
      <c r="A263" s="99" t="s">
        <v>422</v>
      </c>
      <c r="B263" s="85" t="s">
        <v>11</v>
      </c>
      <c r="C263" s="85" t="s">
        <v>598</v>
      </c>
      <c r="D263" s="85" t="s">
        <v>423</v>
      </c>
      <c r="E263" s="85" t="s">
        <v>14</v>
      </c>
      <c r="F263" s="86">
        <v>44994</v>
      </c>
      <c r="G263" s="86"/>
      <c r="H263" s="86"/>
      <c r="I263" s="87"/>
      <c r="J263" s="87"/>
      <c r="K263" s="87"/>
      <c r="L263" s="87"/>
      <c r="M263" s="87">
        <v>1.28</v>
      </c>
      <c r="N263" s="87"/>
    </row>
    <row r="264" spans="1:14" s="88" customFormat="1" x14ac:dyDescent="0.25">
      <c r="A264" s="99" t="s">
        <v>429</v>
      </c>
      <c r="B264" s="85" t="s">
        <v>11</v>
      </c>
      <c r="C264" s="85" t="s">
        <v>2713</v>
      </c>
      <c r="D264" s="85" t="s">
        <v>430</v>
      </c>
      <c r="E264" s="85" t="s">
        <v>14</v>
      </c>
      <c r="F264" s="86">
        <v>45006</v>
      </c>
      <c r="G264" s="86"/>
      <c r="H264" s="86"/>
      <c r="I264" s="87"/>
      <c r="J264" s="87">
        <v>4.5999999999999996</v>
      </c>
      <c r="K264" s="87"/>
      <c r="L264" s="87"/>
      <c r="M264" s="87"/>
      <c r="N264" s="87"/>
    </row>
    <row r="265" spans="1:14" s="88" customFormat="1" x14ac:dyDescent="0.25">
      <c r="A265" s="99" t="s">
        <v>434</v>
      </c>
      <c r="B265" s="85" t="s">
        <v>11</v>
      </c>
      <c r="C265" s="85" t="s">
        <v>435</v>
      </c>
      <c r="D265" s="85" t="s">
        <v>436</v>
      </c>
      <c r="E265" s="85" t="s">
        <v>14</v>
      </c>
      <c r="F265" s="86">
        <v>45033</v>
      </c>
      <c r="G265" s="86"/>
      <c r="H265" s="86"/>
      <c r="I265" s="87">
        <v>8.33</v>
      </c>
      <c r="J265" s="87">
        <v>40.67</v>
      </c>
      <c r="K265" s="87"/>
      <c r="L265" s="87"/>
      <c r="M265" s="87"/>
      <c r="N265" s="87"/>
    </row>
    <row r="266" spans="1:14" s="88" customFormat="1" x14ac:dyDescent="0.25">
      <c r="A266" s="99" t="s">
        <v>432</v>
      </c>
      <c r="B266" s="85" t="s">
        <v>11</v>
      </c>
      <c r="C266" s="85" t="s">
        <v>2714</v>
      </c>
      <c r="D266" s="85" t="s">
        <v>433</v>
      </c>
      <c r="E266" s="85" t="s">
        <v>14</v>
      </c>
      <c r="F266" s="86">
        <v>45040</v>
      </c>
      <c r="G266" s="86"/>
      <c r="H266" s="86"/>
      <c r="I266" s="87">
        <v>3</v>
      </c>
      <c r="J266" s="87"/>
      <c r="K266" s="87"/>
      <c r="L266" s="87"/>
      <c r="M266" s="87"/>
      <c r="N266" s="87"/>
    </row>
    <row r="267" spans="1:14" s="88" customFormat="1" x14ac:dyDescent="0.25">
      <c r="A267" s="99" t="s">
        <v>441</v>
      </c>
      <c r="B267" s="85" t="s">
        <v>11</v>
      </c>
      <c r="C267" s="85" t="s">
        <v>442</v>
      </c>
      <c r="D267" s="85" t="s">
        <v>443</v>
      </c>
      <c r="E267" s="85" t="s">
        <v>14</v>
      </c>
      <c r="F267" s="86">
        <v>45050</v>
      </c>
      <c r="G267" s="86"/>
      <c r="H267" s="86"/>
      <c r="I267" s="87"/>
      <c r="J267" s="87"/>
      <c r="K267" s="87"/>
      <c r="L267" s="87"/>
      <c r="M267" s="87">
        <v>0.42</v>
      </c>
      <c r="N267" s="87"/>
    </row>
    <row r="268" spans="1:14" s="88" customFormat="1" x14ac:dyDescent="0.25">
      <c r="A268" s="99" t="s">
        <v>438</v>
      </c>
      <c r="B268" s="85" t="s">
        <v>11</v>
      </c>
      <c r="C268" s="85" t="s">
        <v>439</v>
      </c>
      <c r="D268" s="85" t="s">
        <v>440</v>
      </c>
      <c r="E268" s="85" t="s">
        <v>14</v>
      </c>
      <c r="F268" s="86">
        <v>45055</v>
      </c>
      <c r="G268" s="86"/>
      <c r="H268" s="86"/>
      <c r="I268" s="87"/>
      <c r="J268" s="87"/>
      <c r="K268" s="87">
        <v>70.77</v>
      </c>
      <c r="L268" s="87"/>
      <c r="M268" s="87"/>
      <c r="N268" s="87"/>
    </row>
    <row r="269" spans="1:14" s="88" customFormat="1" x14ac:dyDescent="0.25">
      <c r="A269" s="99" t="s">
        <v>438</v>
      </c>
      <c r="B269" s="85" t="s">
        <v>11</v>
      </c>
      <c r="C269" s="85" t="s">
        <v>439</v>
      </c>
      <c r="D269" s="85" t="s">
        <v>440</v>
      </c>
      <c r="E269" s="85" t="s">
        <v>14</v>
      </c>
      <c r="F269" s="86">
        <v>45055</v>
      </c>
      <c r="G269" s="86"/>
      <c r="H269" s="86"/>
      <c r="I269" s="87">
        <v>9.61</v>
      </c>
      <c r="J269" s="87">
        <v>16.37</v>
      </c>
      <c r="K269" s="87"/>
      <c r="L269" s="87"/>
      <c r="M269" s="87"/>
      <c r="N269" s="87"/>
    </row>
    <row r="270" spans="1:14" s="88" customFormat="1" x14ac:dyDescent="0.25">
      <c r="A270" s="99" t="s">
        <v>438</v>
      </c>
      <c r="B270" s="85" t="s">
        <v>11</v>
      </c>
      <c r="C270" s="85" t="s">
        <v>439</v>
      </c>
      <c r="D270" s="85" t="s">
        <v>440</v>
      </c>
      <c r="E270" s="85" t="s">
        <v>14</v>
      </c>
      <c r="F270" s="86">
        <v>45055</v>
      </c>
      <c r="G270" s="86"/>
      <c r="H270" s="86"/>
      <c r="I270" s="87"/>
      <c r="J270" s="87"/>
      <c r="K270" s="87"/>
      <c r="L270" s="87"/>
      <c r="M270" s="87">
        <v>9.0399999999999991</v>
      </c>
      <c r="N270" s="87"/>
    </row>
    <row r="271" spans="1:14" s="88" customFormat="1" x14ac:dyDescent="0.25">
      <c r="A271" s="99" t="s">
        <v>444</v>
      </c>
      <c r="B271" s="85" t="s">
        <v>11</v>
      </c>
      <c r="C271" s="85" t="s">
        <v>445</v>
      </c>
      <c r="D271" s="85" t="s">
        <v>446</v>
      </c>
      <c r="E271" s="85" t="s">
        <v>14</v>
      </c>
      <c r="F271" s="86">
        <v>45056</v>
      </c>
      <c r="G271" s="86"/>
      <c r="H271" s="86"/>
      <c r="I271" s="87"/>
      <c r="J271" s="87">
        <v>63.55</v>
      </c>
      <c r="K271" s="87"/>
      <c r="L271" s="87"/>
      <c r="M271" s="87"/>
      <c r="N271" s="87"/>
    </row>
    <row r="272" spans="1:14" s="88" customFormat="1" x14ac:dyDescent="0.25">
      <c r="A272" s="89" t="s">
        <v>2593</v>
      </c>
      <c r="B272" s="85" t="s">
        <v>11</v>
      </c>
      <c r="C272" s="85" t="s">
        <v>488</v>
      </c>
      <c r="D272" s="85" t="s">
        <v>489</v>
      </c>
      <c r="E272" s="85" t="s">
        <v>14</v>
      </c>
      <c r="F272" s="86">
        <v>45062</v>
      </c>
      <c r="G272" s="86"/>
      <c r="H272" s="86"/>
      <c r="I272" s="87"/>
      <c r="J272" s="87"/>
      <c r="K272" s="87"/>
      <c r="L272" s="87"/>
      <c r="M272" s="87">
        <v>0.8</v>
      </c>
      <c r="N272" s="87">
        <v>0.5</v>
      </c>
    </row>
    <row r="273" spans="1:14" s="88" customFormat="1" x14ac:dyDescent="0.25">
      <c r="A273" s="99" t="s">
        <v>449</v>
      </c>
      <c r="B273" s="85" t="s">
        <v>11</v>
      </c>
      <c r="C273" s="85" t="s">
        <v>450</v>
      </c>
      <c r="D273" s="85" t="s">
        <v>451</v>
      </c>
      <c r="E273" s="85" t="s">
        <v>14</v>
      </c>
      <c r="F273" s="86">
        <v>45063</v>
      </c>
      <c r="G273" s="86"/>
      <c r="H273" s="86"/>
      <c r="I273" s="87"/>
      <c r="J273" s="87">
        <v>4.83</v>
      </c>
      <c r="K273" s="87"/>
      <c r="L273" s="87"/>
      <c r="M273" s="87"/>
      <c r="N273" s="87"/>
    </row>
    <row r="274" spans="1:14" s="88" customFormat="1" x14ac:dyDescent="0.25">
      <c r="A274" s="99" t="s">
        <v>452</v>
      </c>
      <c r="B274" s="85" t="s">
        <v>11</v>
      </c>
      <c r="C274" s="85" t="s">
        <v>453</v>
      </c>
      <c r="D274" s="85" t="s">
        <v>454</v>
      </c>
      <c r="E274" s="85" t="s">
        <v>14</v>
      </c>
      <c r="F274" s="86">
        <v>45077</v>
      </c>
      <c r="G274" s="86"/>
      <c r="H274" s="86"/>
      <c r="I274" s="87"/>
      <c r="J274" s="87"/>
      <c r="K274" s="87">
        <v>66.63</v>
      </c>
      <c r="L274" s="87"/>
      <c r="M274" s="87"/>
      <c r="N274" s="87"/>
    </row>
    <row r="275" spans="1:14" s="88" customFormat="1" x14ac:dyDescent="0.25">
      <c r="A275" s="99" t="s">
        <v>447</v>
      </c>
      <c r="B275" s="85" t="s">
        <v>11</v>
      </c>
      <c r="C275" s="85" t="s">
        <v>539</v>
      </c>
      <c r="D275" s="85" t="s">
        <v>448</v>
      </c>
      <c r="E275" s="85" t="s">
        <v>14</v>
      </c>
      <c r="F275" s="86">
        <v>45083</v>
      </c>
      <c r="G275" s="86"/>
      <c r="H275" s="86"/>
      <c r="I275" s="87"/>
      <c r="J275" s="87"/>
      <c r="K275" s="87"/>
      <c r="L275" s="87"/>
      <c r="M275" s="87">
        <v>1.75</v>
      </c>
      <c r="N275" s="87"/>
    </row>
    <row r="276" spans="1:14" s="88" customFormat="1" x14ac:dyDescent="0.25">
      <c r="A276" s="99" t="s">
        <v>455</v>
      </c>
      <c r="B276" s="85" t="s">
        <v>11</v>
      </c>
      <c r="C276" s="85" t="s">
        <v>2715</v>
      </c>
      <c r="D276" s="85" t="s">
        <v>456</v>
      </c>
      <c r="E276" s="85" t="s">
        <v>14</v>
      </c>
      <c r="F276" s="86">
        <v>45084</v>
      </c>
      <c r="G276" s="86"/>
      <c r="H276" s="86"/>
      <c r="I276" s="87"/>
      <c r="J276" s="87">
        <v>50</v>
      </c>
      <c r="K276" s="87"/>
      <c r="L276" s="87"/>
      <c r="M276" s="87"/>
      <c r="N276" s="87"/>
    </row>
    <row r="277" spans="1:14" s="88" customFormat="1" x14ac:dyDescent="0.25">
      <c r="A277" s="99" t="s">
        <v>457</v>
      </c>
      <c r="B277" s="85" t="s">
        <v>11</v>
      </c>
      <c r="C277" s="85" t="s">
        <v>458</v>
      </c>
      <c r="D277" s="85" t="s">
        <v>459</v>
      </c>
      <c r="E277" s="85" t="s">
        <v>14</v>
      </c>
      <c r="F277" s="86">
        <v>45100</v>
      </c>
      <c r="G277" s="86"/>
      <c r="H277" s="86"/>
      <c r="I277" s="87"/>
      <c r="J277" s="87"/>
      <c r="K277" s="87"/>
      <c r="L277" s="87"/>
      <c r="M277" s="87">
        <v>1.24</v>
      </c>
      <c r="N277" s="87"/>
    </row>
    <row r="278" spans="1:14" s="88" customFormat="1" x14ac:dyDescent="0.25">
      <c r="A278" s="99" t="s">
        <v>2594</v>
      </c>
      <c r="B278" s="85" t="s">
        <v>11</v>
      </c>
      <c r="C278" s="85" t="s">
        <v>458</v>
      </c>
      <c r="D278" s="85" t="s">
        <v>480</v>
      </c>
      <c r="E278" s="85" t="s">
        <v>14</v>
      </c>
      <c r="F278" s="86">
        <v>45113</v>
      </c>
      <c r="G278" s="86"/>
      <c r="H278" s="86"/>
      <c r="I278" s="87">
        <v>30.46</v>
      </c>
      <c r="J278" s="87">
        <v>38.770000000000003</v>
      </c>
      <c r="K278" s="87"/>
      <c r="L278" s="87"/>
      <c r="M278" s="87"/>
      <c r="N278" s="87"/>
    </row>
    <row r="279" spans="1:14" s="88" customFormat="1" x14ac:dyDescent="0.25">
      <c r="A279" s="99" t="s">
        <v>481</v>
      </c>
      <c r="B279" s="85" t="s">
        <v>11</v>
      </c>
      <c r="C279" s="85" t="s">
        <v>482</v>
      </c>
      <c r="D279" s="85" t="s">
        <v>483</v>
      </c>
      <c r="E279" s="85" t="s">
        <v>14</v>
      </c>
      <c r="F279" s="86">
        <v>45113</v>
      </c>
      <c r="G279" s="86"/>
      <c r="H279" s="86"/>
      <c r="I279" s="87"/>
      <c r="J279" s="87">
        <v>94.63</v>
      </c>
      <c r="K279" s="87"/>
      <c r="L279" s="87"/>
      <c r="M279" s="87"/>
      <c r="N279" s="87"/>
    </row>
    <row r="280" spans="1:14" s="88" customFormat="1" x14ac:dyDescent="0.25">
      <c r="A280" s="99" t="s">
        <v>465</v>
      </c>
      <c r="B280" s="85" t="s">
        <v>11</v>
      </c>
      <c r="C280" s="85" t="s">
        <v>466</v>
      </c>
      <c r="D280" s="85" t="s">
        <v>467</v>
      </c>
      <c r="E280" s="85" t="s">
        <v>14</v>
      </c>
      <c r="F280" s="86">
        <v>45126</v>
      </c>
      <c r="G280" s="86"/>
      <c r="H280" s="86"/>
      <c r="I280" s="87">
        <v>6.36</v>
      </c>
      <c r="J280" s="87">
        <v>9.56</v>
      </c>
      <c r="K280" s="87"/>
      <c r="L280" s="87"/>
      <c r="M280" s="87"/>
      <c r="N280" s="87"/>
    </row>
    <row r="281" spans="1:14" s="88" customFormat="1" x14ac:dyDescent="0.25">
      <c r="A281" s="99" t="s">
        <v>460</v>
      </c>
      <c r="B281" s="85" t="s">
        <v>11</v>
      </c>
      <c r="C281" s="85" t="s">
        <v>461</v>
      </c>
      <c r="D281" s="85" t="s">
        <v>462</v>
      </c>
      <c r="E281" s="85" t="s">
        <v>14</v>
      </c>
      <c r="F281" s="86">
        <v>45128</v>
      </c>
      <c r="G281" s="86"/>
      <c r="H281" s="86"/>
      <c r="I281" s="87"/>
      <c r="J281" s="87">
        <v>20.18</v>
      </c>
      <c r="K281" s="87"/>
      <c r="L281" s="87"/>
      <c r="M281" s="87"/>
      <c r="N281" s="87"/>
    </row>
    <row r="282" spans="1:14" s="88" customFormat="1" x14ac:dyDescent="0.25">
      <c r="A282" s="99" t="s">
        <v>2595</v>
      </c>
      <c r="B282" s="85" t="s">
        <v>178</v>
      </c>
      <c r="C282" s="85" t="s">
        <v>486</v>
      </c>
      <c r="D282" s="85" t="s">
        <v>487</v>
      </c>
      <c r="E282" s="85" t="s">
        <v>14</v>
      </c>
      <c r="F282" s="86">
        <v>45128</v>
      </c>
      <c r="G282" s="86"/>
      <c r="H282" s="86"/>
      <c r="I282" s="87"/>
      <c r="J282" s="87">
        <v>2.4700000000000002</v>
      </c>
      <c r="K282" s="87"/>
      <c r="L282" s="87"/>
      <c r="M282" s="87"/>
      <c r="N282" s="87"/>
    </row>
    <row r="283" spans="1:14" s="88" customFormat="1" x14ac:dyDescent="0.25">
      <c r="A283" s="99" t="s">
        <v>470</v>
      </c>
      <c r="B283" s="85" t="s">
        <v>11</v>
      </c>
      <c r="C283" s="85" t="s">
        <v>471</v>
      </c>
      <c r="D283" s="85" t="s">
        <v>472</v>
      </c>
      <c r="E283" s="85" t="s">
        <v>14</v>
      </c>
      <c r="F283" s="86">
        <v>45135</v>
      </c>
      <c r="G283" s="86"/>
      <c r="H283" s="86"/>
      <c r="I283" s="87">
        <v>50.62</v>
      </c>
      <c r="J283" s="87">
        <v>79.180000000000007</v>
      </c>
      <c r="K283" s="87"/>
      <c r="L283" s="87"/>
      <c r="M283" s="87"/>
      <c r="N283" s="87"/>
    </row>
    <row r="284" spans="1:14" s="88" customFormat="1" x14ac:dyDescent="0.25">
      <c r="A284" s="99" t="s">
        <v>424</v>
      </c>
      <c r="B284" s="85" t="s">
        <v>11</v>
      </c>
      <c r="C284" s="85" t="s">
        <v>425</v>
      </c>
      <c r="D284" s="85" t="s">
        <v>426</v>
      </c>
      <c r="E284" s="85" t="s">
        <v>14</v>
      </c>
      <c r="F284" s="86">
        <v>45142</v>
      </c>
      <c r="G284" s="86"/>
      <c r="H284" s="86"/>
      <c r="I284" s="87"/>
      <c r="J284" s="87"/>
      <c r="K284" s="87"/>
      <c r="L284" s="87"/>
      <c r="M284" s="87">
        <v>0.41</v>
      </c>
      <c r="N284" s="87"/>
    </row>
    <row r="285" spans="1:14" s="88" customFormat="1" x14ac:dyDescent="0.25">
      <c r="A285" s="99" t="s">
        <v>2596</v>
      </c>
      <c r="B285" s="85" t="s">
        <v>11</v>
      </c>
      <c r="C285" s="85" t="s">
        <v>473</v>
      </c>
      <c r="D285" s="85" t="s">
        <v>474</v>
      </c>
      <c r="E285" s="85" t="s">
        <v>14</v>
      </c>
      <c r="F285" s="86">
        <v>45142</v>
      </c>
      <c r="G285" s="86"/>
      <c r="H285" s="86"/>
      <c r="I285" s="87">
        <v>250.34</v>
      </c>
      <c r="J285" s="87">
        <v>204.82</v>
      </c>
      <c r="K285" s="87"/>
      <c r="L285" s="87"/>
      <c r="M285" s="87"/>
      <c r="N285" s="87"/>
    </row>
    <row r="286" spans="1:14" s="88" customFormat="1" x14ac:dyDescent="0.25">
      <c r="A286" s="99" t="s">
        <v>463</v>
      </c>
      <c r="B286" s="85" t="s">
        <v>11</v>
      </c>
      <c r="C286" s="85" t="s">
        <v>2716</v>
      </c>
      <c r="D286" s="85" t="s">
        <v>464</v>
      </c>
      <c r="E286" s="85" t="s">
        <v>14</v>
      </c>
      <c r="F286" s="86">
        <v>45146</v>
      </c>
      <c r="G286" s="86"/>
      <c r="H286" s="86"/>
      <c r="I286" s="87"/>
      <c r="J286" s="87">
        <v>432.12</v>
      </c>
      <c r="K286" s="87"/>
      <c r="L286" s="87"/>
      <c r="M286" s="87"/>
      <c r="N286" s="87"/>
    </row>
    <row r="287" spans="1:14" s="88" customFormat="1" x14ac:dyDescent="0.25">
      <c r="A287" s="99" t="s">
        <v>475</v>
      </c>
      <c r="B287" s="85" t="s">
        <v>11</v>
      </c>
      <c r="C287" s="85" t="s">
        <v>476</v>
      </c>
      <c r="D287" s="85" t="s">
        <v>477</v>
      </c>
      <c r="E287" s="85" t="s">
        <v>14</v>
      </c>
      <c r="F287" s="86">
        <v>45146</v>
      </c>
      <c r="G287" s="86"/>
      <c r="H287" s="86"/>
      <c r="I287" s="87"/>
      <c r="J287" s="87"/>
      <c r="K287" s="87"/>
      <c r="L287" s="87"/>
      <c r="M287" s="87">
        <v>1.85</v>
      </c>
      <c r="N287" s="87">
        <v>7.0000000000000007E-2</v>
      </c>
    </row>
    <row r="288" spans="1:14" s="88" customFormat="1" x14ac:dyDescent="0.25">
      <c r="A288" s="99" t="s">
        <v>2597</v>
      </c>
      <c r="B288" s="85" t="s">
        <v>11</v>
      </c>
      <c r="C288" s="85" t="s">
        <v>468</v>
      </c>
      <c r="D288" s="85" t="s">
        <v>469</v>
      </c>
      <c r="E288" s="85" t="s">
        <v>14</v>
      </c>
      <c r="F288" s="86">
        <v>45152</v>
      </c>
      <c r="G288" s="86"/>
      <c r="H288" s="86"/>
      <c r="I288" s="87"/>
      <c r="J288" s="87">
        <v>135</v>
      </c>
      <c r="K288" s="87"/>
      <c r="L288" s="87"/>
      <c r="M288" s="87"/>
      <c r="N288" s="87"/>
    </row>
    <row r="289" spans="1:14" s="88" customFormat="1" x14ac:dyDescent="0.25">
      <c r="A289" s="85" t="s">
        <v>2598</v>
      </c>
      <c r="B289" s="85" t="s">
        <v>11</v>
      </c>
      <c r="C289" s="85" t="s">
        <v>606</v>
      </c>
      <c r="D289" s="85" t="s">
        <v>602</v>
      </c>
      <c r="E289" s="85" t="s">
        <v>14</v>
      </c>
      <c r="F289" s="86">
        <v>45152</v>
      </c>
      <c r="G289" s="86"/>
      <c r="H289" s="86"/>
      <c r="I289" s="87"/>
      <c r="J289" s="87">
        <v>48.1</v>
      </c>
      <c r="K289" s="87"/>
      <c r="L289" s="87"/>
      <c r="M289" s="87"/>
      <c r="N289" s="87"/>
    </row>
    <row r="290" spans="1:14" s="88" customFormat="1" x14ac:dyDescent="0.25">
      <c r="A290" s="85" t="s">
        <v>603</v>
      </c>
      <c r="B290" s="85" t="s">
        <v>11</v>
      </c>
      <c r="C290" s="85" t="s">
        <v>435</v>
      </c>
      <c r="D290" s="85" t="s">
        <v>604</v>
      </c>
      <c r="E290" s="85" t="s">
        <v>14</v>
      </c>
      <c r="F290" s="86">
        <v>45153</v>
      </c>
      <c r="G290" s="86"/>
      <c r="H290" s="86"/>
      <c r="I290" s="87"/>
      <c r="J290" s="87">
        <v>27.38</v>
      </c>
      <c r="K290" s="87"/>
      <c r="L290" s="87"/>
      <c r="M290" s="87"/>
      <c r="N290" s="87"/>
    </row>
    <row r="291" spans="1:14" s="88" customFormat="1" x14ac:dyDescent="0.25">
      <c r="A291" s="85" t="s">
        <v>605</v>
      </c>
      <c r="B291" s="85" t="s">
        <v>11</v>
      </c>
      <c r="C291" s="85" t="s">
        <v>606</v>
      </c>
      <c r="D291" s="85" t="s">
        <v>607</v>
      </c>
      <c r="E291" s="85" t="s">
        <v>14</v>
      </c>
      <c r="F291" s="86">
        <v>45154</v>
      </c>
      <c r="G291" s="86"/>
      <c r="H291" s="86"/>
      <c r="I291" s="87"/>
      <c r="J291" s="87">
        <v>18.48</v>
      </c>
      <c r="K291" s="87"/>
      <c r="L291" s="87"/>
      <c r="M291" s="87"/>
      <c r="N291" s="87"/>
    </row>
    <row r="292" spans="1:14" s="88" customFormat="1" x14ac:dyDescent="0.25">
      <c r="A292" s="85" t="s">
        <v>608</v>
      </c>
      <c r="B292" s="85" t="s">
        <v>11</v>
      </c>
      <c r="C292" s="85" t="s">
        <v>458</v>
      </c>
      <c r="D292" s="85" t="s">
        <v>609</v>
      </c>
      <c r="E292" s="85" t="s">
        <v>14</v>
      </c>
      <c r="F292" s="86">
        <v>45161</v>
      </c>
      <c r="G292" s="86"/>
      <c r="H292" s="86"/>
      <c r="I292" s="87"/>
      <c r="J292" s="87">
        <v>62.53</v>
      </c>
      <c r="K292" s="87"/>
      <c r="L292" s="87"/>
      <c r="M292" s="87"/>
      <c r="N292" s="87"/>
    </row>
    <row r="293" spans="1:14" s="88" customFormat="1" x14ac:dyDescent="0.25">
      <c r="A293" s="99" t="s">
        <v>2599</v>
      </c>
      <c r="B293" s="85" t="s">
        <v>11</v>
      </c>
      <c r="C293" s="85" t="s">
        <v>484</v>
      </c>
      <c r="D293" s="85" t="s">
        <v>485</v>
      </c>
      <c r="E293" s="85" t="s">
        <v>14</v>
      </c>
      <c r="F293" s="86">
        <v>45167</v>
      </c>
      <c r="G293" s="86"/>
      <c r="H293" s="86"/>
      <c r="I293" s="87"/>
      <c r="J293" s="87"/>
      <c r="K293" s="87"/>
      <c r="L293" s="87"/>
      <c r="M293" s="87">
        <v>1.37</v>
      </c>
      <c r="N293" s="87">
        <v>0.16</v>
      </c>
    </row>
    <row r="294" spans="1:14" s="88" customFormat="1" x14ac:dyDescent="0.25">
      <c r="A294" s="99" t="s">
        <v>490</v>
      </c>
      <c r="B294" s="85" t="s">
        <v>11</v>
      </c>
      <c r="C294" s="85" t="s">
        <v>491</v>
      </c>
      <c r="D294" s="85" t="s">
        <v>492</v>
      </c>
      <c r="E294" s="85" t="s">
        <v>14</v>
      </c>
      <c r="F294" s="86">
        <v>45167</v>
      </c>
      <c r="G294" s="86"/>
      <c r="H294" s="86"/>
      <c r="I294" s="87">
        <v>13.1</v>
      </c>
      <c r="J294" s="87">
        <v>13.1</v>
      </c>
      <c r="K294" s="87"/>
      <c r="L294" s="87"/>
      <c r="M294" s="87"/>
      <c r="N294" s="87"/>
    </row>
    <row r="295" spans="1:14" s="88" customFormat="1" x14ac:dyDescent="0.25">
      <c r="A295" s="99" t="s">
        <v>493</v>
      </c>
      <c r="B295" s="85" t="s">
        <v>11</v>
      </c>
      <c r="C295" s="85" t="s">
        <v>494</v>
      </c>
      <c r="D295" s="85" t="s">
        <v>495</v>
      </c>
      <c r="E295" s="85" t="s">
        <v>14</v>
      </c>
      <c r="F295" s="86">
        <v>45169</v>
      </c>
      <c r="G295" s="86"/>
      <c r="H295" s="86"/>
      <c r="I295" s="87"/>
      <c r="J295" s="87"/>
      <c r="K295" s="87"/>
      <c r="L295" s="87"/>
      <c r="M295" s="87">
        <v>0.9</v>
      </c>
      <c r="N295" s="87">
        <v>0.71</v>
      </c>
    </row>
    <row r="296" spans="1:14" s="88" customFormat="1" x14ac:dyDescent="0.25">
      <c r="A296" s="99" t="s">
        <v>478</v>
      </c>
      <c r="B296" s="85" t="s">
        <v>11</v>
      </c>
      <c r="C296" s="16" t="s">
        <v>2694</v>
      </c>
      <c r="D296" s="85" t="s">
        <v>479</v>
      </c>
      <c r="E296" s="85" t="s">
        <v>14</v>
      </c>
      <c r="F296" s="86">
        <v>45170</v>
      </c>
      <c r="G296" s="86"/>
      <c r="H296" s="86"/>
      <c r="I296" s="87">
        <v>0.28999999999999998</v>
      </c>
      <c r="J296" s="87">
        <v>1.65</v>
      </c>
      <c r="K296" s="87"/>
      <c r="L296" s="87"/>
      <c r="M296" s="87"/>
      <c r="N296" s="87"/>
    </row>
    <row r="297" spans="1:14" s="88" customFormat="1" x14ac:dyDescent="0.25">
      <c r="A297" s="85" t="s">
        <v>2600</v>
      </c>
      <c r="B297" s="85" t="s">
        <v>11</v>
      </c>
      <c r="C297" s="85" t="s">
        <v>2717</v>
      </c>
      <c r="D297" s="85" t="s">
        <v>610</v>
      </c>
      <c r="E297" s="85" t="s">
        <v>14</v>
      </c>
      <c r="F297" s="86">
        <v>45185</v>
      </c>
      <c r="G297" s="86"/>
      <c r="H297" s="86"/>
      <c r="I297" s="87"/>
      <c r="J297" s="87"/>
      <c r="K297" s="87">
        <v>27.73</v>
      </c>
      <c r="L297" s="87"/>
      <c r="M297" s="87"/>
      <c r="N297" s="87"/>
    </row>
    <row r="298" spans="1:14" s="88" customFormat="1" x14ac:dyDescent="0.25">
      <c r="A298" s="85" t="s">
        <v>2600</v>
      </c>
      <c r="B298" s="85" t="s">
        <v>11</v>
      </c>
      <c r="C298" s="85" t="s">
        <v>2717</v>
      </c>
      <c r="D298" s="85" t="s">
        <v>610</v>
      </c>
      <c r="E298" s="85" t="s">
        <v>14</v>
      </c>
      <c r="F298" s="86">
        <v>45185</v>
      </c>
      <c r="G298" s="86"/>
      <c r="H298" s="86"/>
      <c r="I298" s="87"/>
      <c r="J298" s="87"/>
      <c r="K298" s="87"/>
      <c r="L298" s="87"/>
      <c r="M298" s="87"/>
      <c r="N298" s="87">
        <v>2.61</v>
      </c>
    </row>
    <row r="299" spans="1:14" s="88" customFormat="1" x14ac:dyDescent="0.25">
      <c r="A299" s="99" t="s">
        <v>496</v>
      </c>
      <c r="B299" s="85" t="s">
        <v>11</v>
      </c>
      <c r="C299" s="85" t="s">
        <v>497</v>
      </c>
      <c r="D299" s="85" t="s">
        <v>498</v>
      </c>
      <c r="E299" s="85" t="s">
        <v>14</v>
      </c>
      <c r="F299" s="86">
        <v>45190</v>
      </c>
      <c r="G299" s="86"/>
      <c r="H299" s="86"/>
      <c r="I299" s="87"/>
      <c r="J299" s="87"/>
      <c r="K299" s="87"/>
      <c r="L299" s="87"/>
      <c r="M299" s="87">
        <v>6</v>
      </c>
      <c r="N299" s="87"/>
    </row>
    <row r="300" spans="1:14" s="88" customFormat="1" x14ac:dyDescent="0.25">
      <c r="A300" s="99" t="s">
        <v>502</v>
      </c>
      <c r="B300" s="85" t="s">
        <v>11</v>
      </c>
      <c r="C300" s="85" t="s">
        <v>503</v>
      </c>
      <c r="D300" s="85" t="s">
        <v>504</v>
      </c>
      <c r="E300" s="85" t="s">
        <v>14</v>
      </c>
      <c r="F300" s="86">
        <v>45226</v>
      </c>
      <c r="G300" s="86"/>
      <c r="H300" s="86"/>
      <c r="I300" s="87"/>
      <c r="J300" s="87">
        <v>34.21</v>
      </c>
      <c r="K300" s="87"/>
      <c r="L300" s="87"/>
      <c r="M300" s="87"/>
      <c r="N300" s="87"/>
    </row>
    <row r="301" spans="1:14" s="88" customFormat="1" x14ac:dyDescent="0.25">
      <c r="A301" s="99" t="s">
        <v>505</v>
      </c>
      <c r="B301" s="85" t="s">
        <v>11</v>
      </c>
      <c r="C301" s="85" t="s">
        <v>506</v>
      </c>
      <c r="D301" s="85" t="s">
        <v>507</v>
      </c>
      <c r="E301" s="85" t="s">
        <v>14</v>
      </c>
      <c r="F301" s="86">
        <v>45226</v>
      </c>
      <c r="G301" s="86"/>
      <c r="H301" s="86"/>
      <c r="I301" s="87"/>
      <c r="J301" s="87">
        <v>2.25</v>
      </c>
      <c r="K301" s="87"/>
      <c r="L301" s="87"/>
      <c r="M301" s="87"/>
      <c r="N301" s="87"/>
    </row>
    <row r="302" spans="1:14" s="88" customFormat="1" x14ac:dyDescent="0.25">
      <c r="A302" s="107" t="s">
        <v>2601</v>
      </c>
      <c r="B302" s="85" t="s">
        <v>11</v>
      </c>
      <c r="C302" s="85" t="s">
        <v>458</v>
      </c>
      <c r="D302" s="85" t="s">
        <v>508</v>
      </c>
      <c r="E302" s="85" t="s">
        <v>14</v>
      </c>
      <c r="F302" s="86">
        <v>45233</v>
      </c>
      <c r="G302" s="86"/>
      <c r="H302" s="86"/>
      <c r="I302" s="87"/>
      <c r="J302" s="87">
        <v>35</v>
      </c>
      <c r="K302" s="87"/>
      <c r="L302" s="87"/>
      <c r="M302" s="87"/>
      <c r="N302" s="87"/>
    </row>
    <row r="303" spans="1:14" s="88" customFormat="1" x14ac:dyDescent="0.25">
      <c r="A303" s="99" t="s">
        <v>509</v>
      </c>
      <c r="B303" s="85" t="s">
        <v>11</v>
      </c>
      <c r="C303" s="85" t="s">
        <v>510</v>
      </c>
      <c r="D303" s="85" t="s">
        <v>511</v>
      </c>
      <c r="E303" s="85" t="s">
        <v>14</v>
      </c>
      <c r="F303" s="86">
        <v>45238</v>
      </c>
      <c r="G303" s="86"/>
      <c r="H303" s="86"/>
      <c r="I303" s="87"/>
      <c r="J303" s="87"/>
      <c r="K303" s="87"/>
      <c r="L303" s="87"/>
      <c r="M303" s="87">
        <v>0.36</v>
      </c>
      <c r="N303" s="87"/>
    </row>
    <row r="304" spans="1:14" s="88" customFormat="1" x14ac:dyDescent="0.25">
      <c r="A304" s="99" t="s">
        <v>499</v>
      </c>
      <c r="B304" s="85" t="s">
        <v>11</v>
      </c>
      <c r="C304" s="85" t="s">
        <v>500</v>
      </c>
      <c r="D304" s="85" t="s">
        <v>501</v>
      </c>
      <c r="E304" s="85" t="s">
        <v>14</v>
      </c>
      <c r="F304" s="86">
        <v>45240</v>
      </c>
      <c r="G304" s="86"/>
      <c r="H304" s="86"/>
      <c r="I304" s="87"/>
      <c r="J304" s="87">
        <v>2.4900000000000002</v>
      </c>
      <c r="K304" s="87">
        <v>20.399999999999999</v>
      </c>
      <c r="L304" s="87"/>
      <c r="M304" s="87"/>
      <c r="N304" s="87"/>
    </row>
    <row r="305" spans="1:14" s="88" customFormat="1" x14ac:dyDescent="0.25">
      <c r="A305" s="99" t="s">
        <v>2602</v>
      </c>
      <c r="B305" s="85" t="s">
        <v>11</v>
      </c>
      <c r="C305" s="85" t="s">
        <v>363</v>
      </c>
      <c r="D305" s="85" t="s">
        <v>512</v>
      </c>
      <c r="E305" s="85" t="s">
        <v>14</v>
      </c>
      <c r="F305" s="86">
        <v>45243</v>
      </c>
      <c r="G305" s="86"/>
      <c r="H305" s="86"/>
      <c r="I305" s="87"/>
      <c r="J305" s="87"/>
      <c r="K305" s="87">
        <v>5.2</v>
      </c>
      <c r="L305" s="87"/>
      <c r="M305" s="87"/>
      <c r="N305" s="87"/>
    </row>
    <row r="306" spans="1:14" s="88" customFormat="1" x14ac:dyDescent="0.25">
      <c r="A306" s="99" t="s">
        <v>513</v>
      </c>
      <c r="B306" s="85" t="s">
        <v>11</v>
      </c>
      <c r="C306" s="85" t="s">
        <v>514</v>
      </c>
      <c r="D306" s="85" t="s">
        <v>515</v>
      </c>
      <c r="E306" s="85" t="s">
        <v>14</v>
      </c>
      <c r="F306" s="86">
        <v>45247</v>
      </c>
      <c r="G306" s="86"/>
      <c r="H306" s="86"/>
      <c r="I306" s="87"/>
      <c r="J306" s="87"/>
      <c r="K306" s="87">
        <v>5</v>
      </c>
      <c r="L306" s="87"/>
      <c r="M306" s="87"/>
      <c r="N306" s="87"/>
    </row>
    <row r="307" spans="1:14" s="88" customFormat="1" x14ac:dyDescent="0.25">
      <c r="A307" s="99" t="s">
        <v>516</v>
      </c>
      <c r="B307" s="85" t="s">
        <v>11</v>
      </c>
      <c r="C307" s="85" t="s">
        <v>517</v>
      </c>
      <c r="D307" s="85" t="s">
        <v>261</v>
      </c>
      <c r="E307" s="85" t="s">
        <v>14</v>
      </c>
      <c r="F307" s="86">
        <v>45247</v>
      </c>
      <c r="G307" s="86"/>
      <c r="H307" s="86"/>
      <c r="I307" s="87"/>
      <c r="J307" s="87"/>
      <c r="K307" s="87"/>
      <c r="L307" s="87"/>
      <c r="M307" s="87">
        <v>1.17</v>
      </c>
      <c r="N307" s="87"/>
    </row>
    <row r="308" spans="1:14" s="88" customFormat="1" x14ac:dyDescent="0.25">
      <c r="A308" s="85" t="s">
        <v>614</v>
      </c>
      <c r="B308" s="85" t="s">
        <v>615</v>
      </c>
      <c r="C308" s="85" t="s">
        <v>616</v>
      </c>
      <c r="D308" s="85" t="s">
        <v>617</v>
      </c>
      <c r="E308" s="85" t="s">
        <v>14</v>
      </c>
      <c r="F308" s="86">
        <v>45251</v>
      </c>
      <c r="G308" s="86"/>
      <c r="H308" s="86"/>
      <c r="I308" s="87"/>
      <c r="J308" s="87">
        <v>0.9</v>
      </c>
      <c r="K308" s="87"/>
      <c r="L308" s="87"/>
      <c r="M308" s="87"/>
      <c r="N308" s="87"/>
    </row>
    <row r="309" spans="1:14" s="88" customFormat="1" x14ac:dyDescent="0.25">
      <c r="A309" s="85" t="s">
        <v>612</v>
      </c>
      <c r="B309" s="85" t="s">
        <v>11</v>
      </c>
      <c r="C309" s="85" t="s">
        <v>12</v>
      </c>
      <c r="D309" s="85" t="s">
        <v>613</v>
      </c>
      <c r="E309" s="85" t="s">
        <v>14</v>
      </c>
      <c r="F309" s="86">
        <v>45252</v>
      </c>
      <c r="G309" s="86"/>
      <c r="H309" s="86"/>
      <c r="I309" s="87">
        <v>37.770000000000003</v>
      </c>
      <c r="J309" s="87">
        <v>21.24</v>
      </c>
      <c r="K309" s="87"/>
      <c r="L309" s="87"/>
      <c r="M309" s="87"/>
      <c r="N309" s="87"/>
    </row>
    <row r="310" spans="1:14" s="88" customFormat="1" x14ac:dyDescent="0.25">
      <c r="A310" s="99" t="s">
        <v>518</v>
      </c>
      <c r="B310" s="85" t="s">
        <v>11</v>
      </c>
      <c r="C310" s="85" t="s">
        <v>519</v>
      </c>
      <c r="D310" s="85" t="s">
        <v>520</v>
      </c>
      <c r="E310" s="85" t="s">
        <v>14</v>
      </c>
      <c r="F310" s="86">
        <v>45260</v>
      </c>
      <c r="G310" s="86"/>
      <c r="H310" s="86"/>
      <c r="I310" s="87"/>
      <c r="J310" s="87">
        <v>108.21</v>
      </c>
      <c r="K310" s="87"/>
      <c r="L310" s="87"/>
      <c r="M310" s="87"/>
      <c r="N310" s="87"/>
    </row>
    <row r="311" spans="1:14" s="88" customFormat="1" x14ac:dyDescent="0.25">
      <c r="A311" s="99" t="s">
        <v>521</v>
      </c>
      <c r="B311" s="85" t="s">
        <v>11</v>
      </c>
      <c r="C311" s="85" t="s">
        <v>522</v>
      </c>
      <c r="D311" s="85" t="s">
        <v>523</v>
      </c>
      <c r="E311" s="85" t="s">
        <v>14</v>
      </c>
      <c r="F311" s="86">
        <v>45264</v>
      </c>
      <c r="G311" s="86"/>
      <c r="H311" s="86"/>
      <c r="I311" s="87"/>
      <c r="J311" s="87">
        <v>22.99</v>
      </c>
      <c r="K311" s="87"/>
      <c r="L311" s="87"/>
      <c r="M311" s="87"/>
      <c r="N311" s="87"/>
    </row>
    <row r="312" spans="1:14" s="88" customFormat="1" x14ac:dyDescent="0.25">
      <c r="A312" s="99" t="s">
        <v>2603</v>
      </c>
      <c r="B312" s="85" t="s">
        <v>11</v>
      </c>
      <c r="C312" s="85" t="s">
        <v>556</v>
      </c>
      <c r="D312" s="85" t="s">
        <v>557</v>
      </c>
      <c r="E312" s="85" t="s">
        <v>14</v>
      </c>
      <c r="F312" s="86">
        <v>45272</v>
      </c>
      <c r="G312" s="86"/>
      <c r="H312" s="86"/>
      <c r="I312" s="87"/>
      <c r="J312" s="87">
        <v>249.3</v>
      </c>
      <c r="K312" s="87"/>
      <c r="L312" s="87"/>
      <c r="M312" s="87"/>
      <c r="N312" s="87"/>
    </row>
    <row r="313" spans="1:14" s="88" customFormat="1" x14ac:dyDescent="0.25">
      <c r="A313" s="99" t="s">
        <v>524</v>
      </c>
      <c r="B313" s="85" t="s">
        <v>11</v>
      </c>
      <c r="C313" s="85" t="s">
        <v>525</v>
      </c>
      <c r="D313" s="85" t="s">
        <v>526</v>
      </c>
      <c r="E313" s="85" t="s">
        <v>14</v>
      </c>
      <c r="F313" s="86">
        <v>45273</v>
      </c>
      <c r="G313" s="86"/>
      <c r="H313" s="86"/>
      <c r="I313" s="87">
        <v>27.05</v>
      </c>
      <c r="J313" s="87">
        <v>15.21</v>
      </c>
      <c r="K313" s="87"/>
      <c r="L313" s="87"/>
      <c r="M313" s="87"/>
      <c r="N313" s="87"/>
    </row>
    <row r="314" spans="1:14" s="88" customFormat="1" x14ac:dyDescent="0.25">
      <c r="A314" s="99" t="s">
        <v>527</v>
      </c>
      <c r="B314" s="85" t="s">
        <v>11</v>
      </c>
      <c r="C314" s="85" t="s">
        <v>2718</v>
      </c>
      <c r="D314" s="85" t="s">
        <v>528</v>
      </c>
      <c r="E314" s="85" t="s">
        <v>14</v>
      </c>
      <c r="F314" s="86">
        <v>45273</v>
      </c>
      <c r="G314" s="86"/>
      <c r="H314" s="86"/>
      <c r="I314" s="87"/>
      <c r="J314" s="87"/>
      <c r="K314" s="87"/>
      <c r="L314" s="87"/>
      <c r="M314" s="87">
        <v>3.8</v>
      </c>
      <c r="N314" s="87"/>
    </row>
    <row r="315" spans="1:14" s="88" customFormat="1" x14ac:dyDescent="0.25">
      <c r="A315" s="89" t="s">
        <v>2604</v>
      </c>
      <c r="B315" s="85" t="s">
        <v>11</v>
      </c>
      <c r="C315" s="108" t="s">
        <v>529</v>
      </c>
      <c r="D315" s="85" t="s">
        <v>530</v>
      </c>
      <c r="E315" s="85" t="s">
        <v>14</v>
      </c>
      <c r="F315" s="86">
        <v>45274</v>
      </c>
      <c r="G315" s="86"/>
      <c r="H315" s="86"/>
      <c r="I315" s="87"/>
      <c r="J315" s="87">
        <v>71.28</v>
      </c>
      <c r="K315" s="87"/>
      <c r="L315" s="87"/>
      <c r="M315" s="87"/>
      <c r="N315" s="87"/>
    </row>
    <row r="316" spans="1:14" s="88" customFormat="1" x14ac:dyDescent="0.25">
      <c r="A316" s="99" t="s">
        <v>531</v>
      </c>
      <c r="B316" s="85" t="s">
        <v>11</v>
      </c>
      <c r="C316" s="85" t="s">
        <v>532</v>
      </c>
      <c r="D316" s="85" t="s">
        <v>533</v>
      </c>
      <c r="E316" s="85" t="s">
        <v>14</v>
      </c>
      <c r="F316" s="86">
        <v>45280</v>
      </c>
      <c r="G316" s="86"/>
      <c r="H316" s="86"/>
      <c r="I316" s="87"/>
      <c r="J316" s="87">
        <v>2.5</v>
      </c>
      <c r="K316" s="87"/>
      <c r="L316" s="87"/>
      <c r="M316" s="87"/>
      <c r="N316" s="87"/>
    </row>
    <row r="317" spans="1:14" s="88" customFormat="1" x14ac:dyDescent="0.25">
      <c r="A317" s="99" t="s">
        <v>534</v>
      </c>
      <c r="B317" s="85" t="s">
        <v>11</v>
      </c>
      <c r="C317" s="85" t="s">
        <v>535</v>
      </c>
      <c r="D317" s="85" t="s">
        <v>536</v>
      </c>
      <c r="E317" s="85" t="s">
        <v>14</v>
      </c>
      <c r="F317" s="86">
        <v>45300</v>
      </c>
      <c r="G317" s="86"/>
      <c r="H317" s="86"/>
      <c r="I317" s="87"/>
      <c r="J317" s="87">
        <v>201.32</v>
      </c>
      <c r="K317" s="87"/>
      <c r="L317" s="87"/>
      <c r="M317" s="87"/>
      <c r="N317" s="87"/>
    </row>
    <row r="318" spans="1:14" s="88" customFormat="1" x14ac:dyDescent="0.25">
      <c r="A318" s="99" t="s">
        <v>2605</v>
      </c>
      <c r="B318" s="85" t="s">
        <v>11</v>
      </c>
      <c r="C318" s="85" t="s">
        <v>458</v>
      </c>
      <c r="D318" s="85" t="s">
        <v>537</v>
      </c>
      <c r="E318" s="85" t="s">
        <v>14</v>
      </c>
      <c r="F318" s="86">
        <v>45303</v>
      </c>
      <c r="G318" s="86"/>
      <c r="H318" s="86"/>
      <c r="I318" s="87"/>
      <c r="J318" s="87"/>
      <c r="K318" s="87">
        <v>50.6</v>
      </c>
      <c r="L318" s="87">
        <v>2.11</v>
      </c>
      <c r="M318" s="87"/>
      <c r="N318" s="87"/>
    </row>
    <row r="319" spans="1:14" s="88" customFormat="1" x14ac:dyDescent="0.25">
      <c r="A319" s="99" t="s">
        <v>541</v>
      </c>
      <c r="B319" s="85" t="s">
        <v>11</v>
      </c>
      <c r="C319" s="85" t="s">
        <v>125</v>
      </c>
      <c r="D319" s="85" t="s">
        <v>542</v>
      </c>
      <c r="E319" s="85" t="s">
        <v>14</v>
      </c>
      <c r="F319" s="86">
        <v>45315</v>
      </c>
      <c r="G319" s="86"/>
      <c r="H319" s="86"/>
      <c r="I319" s="87"/>
      <c r="J319" s="87"/>
      <c r="K319" s="87"/>
      <c r="L319" s="87"/>
      <c r="M319" s="87">
        <v>0.48</v>
      </c>
      <c r="N319" s="87"/>
    </row>
    <row r="320" spans="1:14" s="88" customFormat="1" x14ac:dyDescent="0.25">
      <c r="A320" s="99" t="s">
        <v>538</v>
      </c>
      <c r="B320" s="85" t="s">
        <v>11</v>
      </c>
      <c r="C320" s="85" t="s">
        <v>539</v>
      </c>
      <c r="D320" s="85" t="s">
        <v>540</v>
      </c>
      <c r="E320" s="85" t="s">
        <v>14</v>
      </c>
      <c r="F320" s="86">
        <v>45320</v>
      </c>
      <c r="G320" s="86"/>
      <c r="H320" s="86"/>
      <c r="I320" s="87"/>
      <c r="J320" s="87"/>
      <c r="K320" s="87"/>
      <c r="L320" s="87"/>
      <c r="M320" s="87">
        <v>1.1100000000000001</v>
      </c>
      <c r="N320" s="87"/>
    </row>
    <row r="321" spans="1:14" s="88" customFormat="1" x14ac:dyDescent="0.25">
      <c r="A321" s="99" t="s">
        <v>2606</v>
      </c>
      <c r="B321" s="85" t="s">
        <v>11</v>
      </c>
      <c r="C321" s="85" t="s">
        <v>543</v>
      </c>
      <c r="D321" s="85" t="s">
        <v>544</v>
      </c>
      <c r="E321" s="85" t="s">
        <v>14</v>
      </c>
      <c r="F321" s="86">
        <v>45323</v>
      </c>
      <c r="G321" s="86"/>
      <c r="H321" s="86"/>
      <c r="I321" s="87"/>
      <c r="J321" s="87"/>
      <c r="K321" s="87"/>
      <c r="L321" s="87"/>
      <c r="M321" s="87">
        <v>0.38</v>
      </c>
      <c r="N321" s="87"/>
    </row>
    <row r="322" spans="1:14" s="88" customFormat="1" x14ac:dyDescent="0.25">
      <c r="A322" s="99" t="s">
        <v>545</v>
      </c>
      <c r="B322" s="85" t="s">
        <v>11</v>
      </c>
      <c r="C322" s="85" t="s">
        <v>510</v>
      </c>
      <c r="D322" s="85" t="s">
        <v>546</v>
      </c>
      <c r="E322" s="85" t="s">
        <v>14</v>
      </c>
      <c r="F322" s="86">
        <v>45328</v>
      </c>
      <c r="G322" s="86"/>
      <c r="H322" s="86"/>
      <c r="I322" s="87"/>
      <c r="J322" s="87"/>
      <c r="K322" s="87">
        <v>1.93</v>
      </c>
      <c r="L322" s="87"/>
      <c r="M322" s="87"/>
      <c r="N322" s="87"/>
    </row>
    <row r="323" spans="1:14" s="88" customFormat="1" x14ac:dyDescent="0.25">
      <c r="A323" s="99" t="s">
        <v>2607</v>
      </c>
      <c r="B323" s="85" t="s">
        <v>11</v>
      </c>
      <c r="C323" s="85" t="s">
        <v>453</v>
      </c>
      <c r="D323" s="85" t="s">
        <v>547</v>
      </c>
      <c r="E323" s="85" t="s">
        <v>14</v>
      </c>
      <c r="F323" s="86">
        <v>45334</v>
      </c>
      <c r="G323" s="86"/>
      <c r="H323" s="86"/>
      <c r="I323" s="87"/>
      <c r="J323" s="87">
        <v>57.68</v>
      </c>
      <c r="K323" s="87"/>
      <c r="L323" s="87"/>
      <c r="M323" s="87"/>
      <c r="N323" s="87"/>
    </row>
    <row r="324" spans="1:14" s="88" customFormat="1" x14ac:dyDescent="0.25">
      <c r="A324" s="99" t="s">
        <v>548</v>
      </c>
      <c r="B324" s="85" t="s">
        <v>11</v>
      </c>
      <c r="C324" s="85" t="s">
        <v>549</v>
      </c>
      <c r="D324" s="85" t="s">
        <v>550</v>
      </c>
      <c r="E324" s="85" t="s">
        <v>14</v>
      </c>
      <c r="F324" s="86">
        <v>45337</v>
      </c>
      <c r="G324" s="86"/>
      <c r="H324" s="86"/>
      <c r="I324" s="87"/>
      <c r="J324" s="87">
        <v>6.45</v>
      </c>
      <c r="K324" s="87"/>
      <c r="L324" s="87"/>
      <c r="M324" s="87"/>
      <c r="N324" s="87"/>
    </row>
    <row r="325" spans="1:14" s="88" customFormat="1" x14ac:dyDescent="0.25">
      <c r="A325" s="99" t="s">
        <v>2608</v>
      </c>
      <c r="B325" s="85" t="s">
        <v>11</v>
      </c>
      <c r="C325" s="85" t="s">
        <v>539</v>
      </c>
      <c r="D325" s="85" t="s">
        <v>551</v>
      </c>
      <c r="E325" s="85" t="s">
        <v>14</v>
      </c>
      <c r="F325" s="86">
        <v>45342</v>
      </c>
      <c r="G325" s="86"/>
      <c r="H325" s="86"/>
      <c r="I325" s="87"/>
      <c r="J325" s="87"/>
      <c r="K325" s="87"/>
      <c r="L325" s="87"/>
      <c r="M325" s="87">
        <v>2.93</v>
      </c>
      <c r="N325" s="87"/>
    </row>
    <row r="326" spans="1:14" s="88" customFormat="1" x14ac:dyDescent="0.25">
      <c r="A326" s="99" t="s">
        <v>552</v>
      </c>
      <c r="B326" s="85" t="s">
        <v>11</v>
      </c>
      <c r="C326" s="85" t="s">
        <v>539</v>
      </c>
      <c r="D326" s="85" t="s">
        <v>553</v>
      </c>
      <c r="E326" s="85" t="s">
        <v>14</v>
      </c>
      <c r="F326" s="86">
        <v>45342</v>
      </c>
      <c r="G326" s="86"/>
      <c r="H326" s="86"/>
      <c r="I326" s="87"/>
      <c r="J326" s="87"/>
      <c r="K326" s="87">
        <v>122.22</v>
      </c>
      <c r="L326" s="87">
        <v>3.78</v>
      </c>
      <c r="M326" s="87"/>
      <c r="N326" s="87"/>
    </row>
    <row r="327" spans="1:14" s="88" customFormat="1" x14ac:dyDescent="0.25">
      <c r="A327" s="99" t="s">
        <v>554</v>
      </c>
      <c r="B327" s="85" t="s">
        <v>11</v>
      </c>
      <c r="C327" s="85" t="s">
        <v>539</v>
      </c>
      <c r="D327" s="85" t="s">
        <v>555</v>
      </c>
      <c r="E327" s="85" t="s">
        <v>14</v>
      </c>
      <c r="F327" s="86">
        <v>45342</v>
      </c>
      <c r="G327" s="86"/>
      <c r="H327" s="86"/>
      <c r="I327" s="87"/>
      <c r="J327" s="87"/>
      <c r="K327" s="87">
        <v>140.13999999999999</v>
      </c>
      <c r="L327" s="87">
        <v>2.86</v>
      </c>
      <c r="M327" s="87"/>
      <c r="N327" s="87"/>
    </row>
    <row r="328" spans="1:14" s="88" customFormat="1" x14ac:dyDescent="0.25">
      <c r="A328" s="99" t="s">
        <v>2609</v>
      </c>
      <c r="B328" s="85" t="s">
        <v>11</v>
      </c>
      <c r="C328" s="85" t="s">
        <v>558</v>
      </c>
      <c r="D328" s="85" t="s">
        <v>559</v>
      </c>
      <c r="E328" s="85" t="s">
        <v>14</v>
      </c>
      <c r="F328" s="86">
        <v>45343</v>
      </c>
      <c r="G328" s="86"/>
      <c r="H328" s="86"/>
      <c r="I328" s="87"/>
      <c r="J328" s="87">
        <v>20.36</v>
      </c>
      <c r="K328" s="87"/>
      <c r="L328" s="87"/>
      <c r="M328" s="87"/>
      <c r="N328" s="87"/>
    </row>
    <row r="329" spans="1:14" s="88" customFormat="1" x14ac:dyDescent="0.25">
      <c r="A329" s="99" t="s">
        <v>2610</v>
      </c>
      <c r="B329" s="85" t="s">
        <v>11</v>
      </c>
      <c r="C329" s="85" t="s">
        <v>2635</v>
      </c>
      <c r="D329" s="85" t="s">
        <v>323</v>
      </c>
      <c r="E329" s="85" t="s">
        <v>14</v>
      </c>
      <c r="F329" s="86">
        <v>45347</v>
      </c>
      <c r="G329" s="86"/>
      <c r="H329" s="86"/>
      <c r="I329" s="87">
        <v>29.79</v>
      </c>
      <c r="J329" s="87">
        <v>156.37</v>
      </c>
      <c r="K329" s="87"/>
      <c r="L329" s="87"/>
      <c r="M329" s="87"/>
      <c r="N329" s="87"/>
    </row>
    <row r="330" spans="1:14" s="88" customFormat="1" x14ac:dyDescent="0.25">
      <c r="A330" s="99" t="s">
        <v>560</v>
      </c>
      <c r="B330" s="85" t="s">
        <v>11</v>
      </c>
      <c r="C330" s="85" t="s">
        <v>488</v>
      </c>
      <c r="D330" s="85" t="s">
        <v>561</v>
      </c>
      <c r="E330" s="85" t="s">
        <v>14</v>
      </c>
      <c r="F330" s="86">
        <v>45349</v>
      </c>
      <c r="G330" s="86"/>
      <c r="H330" s="86"/>
      <c r="I330" s="87"/>
      <c r="J330" s="87"/>
      <c r="K330" s="87"/>
      <c r="L330" s="87"/>
      <c r="M330" s="87">
        <v>1.5</v>
      </c>
      <c r="N330" s="87"/>
    </row>
    <row r="331" spans="1:14" s="88" customFormat="1" x14ac:dyDescent="0.25">
      <c r="A331" s="99" t="s">
        <v>2611</v>
      </c>
      <c r="B331" s="85" t="s">
        <v>11</v>
      </c>
      <c r="C331" s="85" t="s">
        <v>562</v>
      </c>
      <c r="D331" s="85" t="s">
        <v>563</v>
      </c>
      <c r="E331" s="85" t="s">
        <v>14</v>
      </c>
      <c r="F331" s="86">
        <v>45358</v>
      </c>
      <c r="G331" s="86"/>
      <c r="H331" s="86"/>
      <c r="I331" s="87"/>
      <c r="J331" s="87">
        <v>16</v>
      </c>
      <c r="K331" s="87"/>
      <c r="L331" s="87"/>
      <c r="M331" s="87"/>
      <c r="N331" s="87"/>
    </row>
    <row r="332" spans="1:14" s="88" customFormat="1" x14ac:dyDescent="0.25">
      <c r="A332" s="107" t="s">
        <v>566</v>
      </c>
      <c r="B332" s="85" t="s">
        <v>11</v>
      </c>
      <c r="C332" s="85" t="s">
        <v>567</v>
      </c>
      <c r="D332" s="85" t="s">
        <v>568</v>
      </c>
      <c r="E332" s="85" t="s">
        <v>14</v>
      </c>
      <c r="F332" s="86">
        <v>45358</v>
      </c>
      <c r="G332" s="86"/>
      <c r="H332" s="86"/>
      <c r="I332" s="87"/>
      <c r="J332" s="87">
        <v>0.03</v>
      </c>
      <c r="K332" s="87"/>
      <c r="L332" s="87"/>
      <c r="M332" s="87"/>
      <c r="N332" s="87"/>
    </row>
    <row r="333" spans="1:14" s="88" customFormat="1" x14ac:dyDescent="0.25">
      <c r="A333" s="107" t="s">
        <v>569</v>
      </c>
      <c r="B333" s="85" t="s">
        <v>11</v>
      </c>
      <c r="C333" s="85" t="s">
        <v>2628</v>
      </c>
      <c r="D333" s="85" t="s">
        <v>570</v>
      </c>
      <c r="E333" s="85" t="s">
        <v>14</v>
      </c>
      <c r="F333" s="86">
        <v>45363</v>
      </c>
      <c r="G333" s="86"/>
      <c r="H333" s="86"/>
      <c r="I333" s="87"/>
      <c r="J333" s="87">
        <v>6.2</v>
      </c>
      <c r="K333" s="97"/>
      <c r="L333" s="97"/>
      <c r="M333" s="97"/>
      <c r="N333" s="87"/>
    </row>
    <row r="334" spans="1:14" s="88" customFormat="1" x14ac:dyDescent="0.25">
      <c r="A334" s="107" t="s">
        <v>572</v>
      </c>
      <c r="B334" s="85" t="s">
        <v>178</v>
      </c>
      <c r="C334" s="85" t="s">
        <v>573</v>
      </c>
      <c r="D334" s="85" t="s">
        <v>574</v>
      </c>
      <c r="E334" s="85" t="s">
        <v>14</v>
      </c>
      <c r="F334" s="86">
        <v>45372</v>
      </c>
      <c r="G334" s="98"/>
      <c r="H334" s="98"/>
      <c r="I334" s="97"/>
      <c r="J334" s="87">
        <v>100</v>
      </c>
      <c r="K334" s="87"/>
      <c r="L334" s="87"/>
      <c r="M334" s="87"/>
      <c r="N334" s="87"/>
    </row>
    <row r="335" spans="1:14" s="88" customFormat="1" x14ac:dyDescent="0.25">
      <c r="A335" s="107" t="s">
        <v>575</v>
      </c>
      <c r="B335" s="85" t="s">
        <v>11</v>
      </c>
      <c r="C335" s="85" t="s">
        <v>2706</v>
      </c>
      <c r="D335" s="85" t="s">
        <v>576</v>
      </c>
      <c r="E335" s="85" t="s">
        <v>14</v>
      </c>
      <c r="F335" s="86">
        <v>45377</v>
      </c>
      <c r="G335" s="98"/>
      <c r="H335" s="98"/>
      <c r="I335" s="87">
        <v>46.25</v>
      </c>
      <c r="J335" s="87">
        <v>21.67</v>
      </c>
      <c r="K335" s="87"/>
      <c r="L335" s="87"/>
      <c r="M335" s="87"/>
      <c r="N335" s="87"/>
    </row>
    <row r="336" spans="1:14" s="88" customFormat="1" x14ac:dyDescent="0.25">
      <c r="A336" s="107" t="s">
        <v>2612</v>
      </c>
      <c r="B336" s="85" t="s">
        <v>11</v>
      </c>
      <c r="C336" s="85" t="s">
        <v>506</v>
      </c>
      <c r="D336" s="85" t="s">
        <v>571</v>
      </c>
      <c r="E336" s="85" t="s">
        <v>14</v>
      </c>
      <c r="F336" s="86">
        <v>45379</v>
      </c>
      <c r="G336" s="86"/>
      <c r="H336" s="86"/>
      <c r="I336" s="87"/>
      <c r="J336" s="87"/>
      <c r="K336" s="87"/>
      <c r="L336" s="87"/>
      <c r="M336" s="87">
        <v>0.5</v>
      </c>
      <c r="N336" s="87"/>
    </row>
    <row r="337" spans="1:17" s="88" customFormat="1" x14ac:dyDescent="0.25">
      <c r="A337" s="99" t="s">
        <v>427</v>
      </c>
      <c r="B337" s="85" t="s">
        <v>11</v>
      </c>
      <c r="C337" s="85" t="s">
        <v>2719</v>
      </c>
      <c r="D337" s="85" t="s">
        <v>428</v>
      </c>
      <c r="E337" s="85" t="s">
        <v>14</v>
      </c>
      <c r="F337" s="86">
        <v>45384</v>
      </c>
      <c r="G337" s="86"/>
      <c r="H337" s="86"/>
      <c r="I337" s="87"/>
      <c r="J337" s="87"/>
      <c r="K337" s="87">
        <v>32.4</v>
      </c>
      <c r="L337" s="87"/>
      <c r="M337" s="87"/>
      <c r="N337" s="87"/>
    </row>
    <row r="338" spans="1:17" s="88" customFormat="1" x14ac:dyDescent="0.25">
      <c r="A338" s="99" t="s">
        <v>577</v>
      </c>
      <c r="B338" s="85" t="s">
        <v>11</v>
      </c>
      <c r="C338" s="85" t="s">
        <v>578</v>
      </c>
      <c r="D338" s="85" t="s">
        <v>579</v>
      </c>
      <c r="E338" s="85" t="s">
        <v>14</v>
      </c>
      <c r="F338" s="86">
        <v>45384</v>
      </c>
      <c r="G338" s="86"/>
      <c r="H338" s="86"/>
      <c r="I338" s="87"/>
      <c r="J338" s="87">
        <v>87.69</v>
      </c>
      <c r="K338" s="87"/>
      <c r="L338" s="87"/>
      <c r="M338" s="87"/>
      <c r="N338" s="87"/>
    </row>
    <row r="339" spans="1:17" s="88" customFormat="1" x14ac:dyDescent="0.25">
      <c r="A339" s="109" t="s">
        <v>2613</v>
      </c>
      <c r="B339" s="85" t="s">
        <v>11</v>
      </c>
      <c r="C339" s="85" t="s">
        <v>514</v>
      </c>
      <c r="D339" s="85" t="s">
        <v>580</v>
      </c>
      <c r="E339" s="85" t="s">
        <v>14</v>
      </c>
      <c r="F339" s="86">
        <v>45384</v>
      </c>
      <c r="G339" s="98"/>
      <c r="H339" s="98"/>
      <c r="I339" s="97"/>
      <c r="J339" s="97"/>
      <c r="K339" s="87"/>
      <c r="L339" s="87"/>
      <c r="M339" s="87">
        <v>0.47</v>
      </c>
      <c r="N339" s="87"/>
    </row>
    <row r="340" spans="1:17" s="88" customFormat="1" x14ac:dyDescent="0.25">
      <c r="A340" s="107" t="s">
        <v>2614</v>
      </c>
      <c r="B340" s="85" t="s">
        <v>11</v>
      </c>
      <c r="C340" s="85" t="s">
        <v>581</v>
      </c>
      <c r="D340" s="85" t="s">
        <v>582</v>
      </c>
      <c r="E340" s="85" t="s">
        <v>14</v>
      </c>
      <c r="F340" s="86">
        <v>45407</v>
      </c>
      <c r="G340" s="86"/>
      <c r="H340" s="86"/>
      <c r="I340" s="87"/>
      <c r="J340" s="87">
        <v>42.8</v>
      </c>
      <c r="K340" s="87"/>
      <c r="L340" s="87"/>
      <c r="M340" s="87"/>
      <c r="N340" s="87"/>
    </row>
    <row r="341" spans="1:17" s="88" customFormat="1" x14ac:dyDescent="0.25">
      <c r="A341" s="99" t="s">
        <v>583</v>
      </c>
      <c r="B341" s="85" t="s">
        <v>11</v>
      </c>
      <c r="C341" s="85" t="s">
        <v>522</v>
      </c>
      <c r="D341" s="85" t="s">
        <v>584</v>
      </c>
      <c r="E341" s="85" t="s">
        <v>14</v>
      </c>
      <c r="F341" s="86">
        <v>45414</v>
      </c>
      <c r="G341" s="86"/>
      <c r="H341" s="86"/>
      <c r="I341" s="87">
        <v>0.8</v>
      </c>
      <c r="J341" s="87">
        <v>14.32</v>
      </c>
      <c r="K341" s="87"/>
      <c r="L341" s="87"/>
      <c r="M341" s="87"/>
      <c r="N341" s="87"/>
    </row>
    <row r="342" spans="1:17" s="88" customFormat="1" x14ac:dyDescent="0.25">
      <c r="A342" s="110" t="s">
        <v>2615</v>
      </c>
      <c r="B342" s="85" t="s">
        <v>11</v>
      </c>
      <c r="C342" s="85" t="s">
        <v>564</v>
      </c>
      <c r="D342" s="85" t="s">
        <v>565</v>
      </c>
      <c r="E342" s="85" t="s">
        <v>14</v>
      </c>
      <c r="F342" s="86">
        <v>45415</v>
      </c>
      <c r="G342" s="86"/>
      <c r="H342" s="86"/>
      <c r="I342" s="87"/>
      <c r="J342" s="87"/>
      <c r="K342" s="87">
        <v>164.2</v>
      </c>
      <c r="L342" s="87"/>
      <c r="M342" s="87">
        <v>0.2</v>
      </c>
      <c r="N342" s="87"/>
    </row>
    <row r="343" spans="1:17" s="88" customFormat="1" x14ac:dyDescent="0.25">
      <c r="A343" s="99" t="s">
        <v>589</v>
      </c>
      <c r="B343" s="85" t="s">
        <v>11</v>
      </c>
      <c r="C343" s="85" t="s">
        <v>590</v>
      </c>
      <c r="D343" s="85" t="s">
        <v>591</v>
      </c>
      <c r="E343" s="85" t="s">
        <v>14</v>
      </c>
      <c r="F343" s="86">
        <v>45420</v>
      </c>
      <c r="G343" s="86"/>
      <c r="H343" s="86"/>
      <c r="I343" s="87"/>
      <c r="J343" s="87">
        <v>447.5</v>
      </c>
      <c r="K343" s="87"/>
      <c r="L343" s="87"/>
      <c r="M343" s="87">
        <v>1.8</v>
      </c>
      <c r="N343" s="87"/>
    </row>
    <row r="344" spans="1:17" s="88" customFormat="1" x14ac:dyDescent="0.25">
      <c r="A344" s="99" t="s">
        <v>585</v>
      </c>
      <c r="B344" s="85" t="s">
        <v>11</v>
      </c>
      <c r="C344" s="85" t="s">
        <v>450</v>
      </c>
      <c r="D344" s="85" t="s">
        <v>586</v>
      </c>
      <c r="E344" s="85" t="s">
        <v>14</v>
      </c>
      <c r="F344" s="86">
        <v>45422</v>
      </c>
      <c r="G344" s="86"/>
      <c r="H344" s="86"/>
      <c r="I344" s="87"/>
      <c r="J344" s="87"/>
      <c r="K344" s="87"/>
      <c r="L344" s="87"/>
      <c r="M344" s="87">
        <v>1.1000000000000001</v>
      </c>
      <c r="N344" s="87"/>
    </row>
    <row r="345" spans="1:17" s="88" customFormat="1" x14ac:dyDescent="0.25">
      <c r="A345" s="99" t="s">
        <v>587</v>
      </c>
      <c r="B345" s="85" t="s">
        <v>11</v>
      </c>
      <c r="C345" s="85" t="s">
        <v>2628</v>
      </c>
      <c r="D345" s="85" t="s">
        <v>588</v>
      </c>
      <c r="E345" s="85" t="s">
        <v>14</v>
      </c>
      <c r="F345" s="86">
        <v>45425</v>
      </c>
      <c r="G345" s="86"/>
      <c r="H345" s="86"/>
      <c r="I345" s="87">
        <v>140.30000000000001</v>
      </c>
      <c r="J345" s="87">
        <v>158.21</v>
      </c>
      <c r="K345" s="87"/>
      <c r="L345" s="87"/>
      <c r="M345" s="87"/>
      <c r="N345" s="87"/>
    </row>
    <row r="346" spans="1:17" s="88" customFormat="1" x14ac:dyDescent="0.25">
      <c r="A346" s="99" t="s">
        <v>2616</v>
      </c>
      <c r="B346" s="85" t="s">
        <v>11</v>
      </c>
      <c r="C346" s="85" t="s">
        <v>593</v>
      </c>
      <c r="D346" s="85" t="s">
        <v>594</v>
      </c>
      <c r="E346" s="85" t="s">
        <v>14</v>
      </c>
      <c r="F346" s="86">
        <v>45468</v>
      </c>
      <c r="G346" s="86"/>
      <c r="H346" s="86"/>
      <c r="I346" s="87"/>
      <c r="J346" s="87">
        <v>30.76</v>
      </c>
      <c r="K346" s="87"/>
      <c r="L346" s="87"/>
      <c r="M346" s="87"/>
      <c r="N346" s="87"/>
    </row>
    <row r="347" spans="1:17" s="88" customFormat="1" x14ac:dyDescent="0.25">
      <c r="A347" s="99" t="s">
        <v>595</v>
      </c>
      <c r="B347" s="85" t="s">
        <v>11</v>
      </c>
      <c r="C347" s="85" t="s">
        <v>596</v>
      </c>
      <c r="D347" s="85" t="s">
        <v>597</v>
      </c>
      <c r="E347" s="85" t="s">
        <v>14</v>
      </c>
      <c r="F347" s="86">
        <v>45468</v>
      </c>
      <c r="G347" s="86"/>
      <c r="H347" s="86"/>
      <c r="I347" s="87"/>
      <c r="J347" s="87">
        <v>46.5</v>
      </c>
      <c r="K347" s="87"/>
      <c r="L347" s="87"/>
      <c r="M347" s="87"/>
      <c r="N347" s="87"/>
    </row>
    <row r="348" spans="1:17" s="88" customFormat="1" x14ac:dyDescent="0.25">
      <c r="A348" s="99" t="s">
        <v>2617</v>
      </c>
      <c r="B348" s="85" t="s">
        <v>11</v>
      </c>
      <c r="C348" s="85" t="s">
        <v>458</v>
      </c>
      <c r="D348" s="85" t="s">
        <v>592</v>
      </c>
      <c r="E348" s="85" t="s">
        <v>14</v>
      </c>
      <c r="F348" s="86">
        <v>45478</v>
      </c>
      <c r="G348" s="86"/>
      <c r="H348" s="86"/>
      <c r="I348" s="87"/>
      <c r="J348" s="87"/>
      <c r="K348" s="87">
        <v>4.38</v>
      </c>
      <c r="L348" s="87"/>
      <c r="M348" s="87">
        <v>3.02</v>
      </c>
      <c r="N348" s="87"/>
    </row>
    <row r="349" spans="1:17" s="88" customFormat="1" x14ac:dyDescent="0.25">
      <c r="A349" s="99" t="s">
        <v>2618</v>
      </c>
      <c r="B349" s="85" t="s">
        <v>11</v>
      </c>
      <c r="C349" s="85" t="s">
        <v>598</v>
      </c>
      <c r="D349" s="85" t="s">
        <v>599</v>
      </c>
      <c r="E349" s="85" t="s">
        <v>14</v>
      </c>
      <c r="F349" s="86">
        <v>45496</v>
      </c>
      <c r="G349" s="86"/>
      <c r="H349" s="86"/>
      <c r="I349" s="87"/>
      <c r="J349" s="87">
        <v>1.18</v>
      </c>
      <c r="K349" s="130"/>
      <c r="L349" s="130"/>
      <c r="M349" s="87"/>
      <c r="N349" s="87"/>
      <c r="P349" s="85"/>
      <c r="Q349" s="85"/>
    </row>
    <row r="350" spans="1:17" x14ac:dyDescent="0.25">
      <c r="A350" t="s">
        <v>3450</v>
      </c>
      <c r="B350" t="s">
        <v>11</v>
      </c>
      <c r="C350" t="s">
        <v>2659</v>
      </c>
      <c r="D350" t="s">
        <v>3458</v>
      </c>
      <c r="E350" t="s">
        <v>14</v>
      </c>
      <c r="F350" s="9">
        <v>45524</v>
      </c>
      <c r="G350" s="9"/>
      <c r="H350" s="9"/>
      <c r="I350" s="10">
        <v>6.85</v>
      </c>
      <c r="J350" s="10">
        <v>13.9</v>
      </c>
      <c r="K350" s="10"/>
      <c r="L350" s="10"/>
      <c r="M350" s="10"/>
      <c r="N350" s="10"/>
    </row>
    <row r="351" spans="1:17" x14ac:dyDescent="0.25">
      <c r="A351" t="s">
        <v>3451</v>
      </c>
      <c r="B351" t="s">
        <v>11</v>
      </c>
      <c r="C351" t="s">
        <v>3459</v>
      </c>
      <c r="D351" t="s">
        <v>3460</v>
      </c>
      <c r="E351" t="s">
        <v>14</v>
      </c>
      <c r="F351" s="9">
        <v>45524</v>
      </c>
      <c r="G351" s="9"/>
      <c r="H351" s="9"/>
      <c r="I351" s="10"/>
      <c r="J351" s="10"/>
      <c r="K351" s="10"/>
      <c r="L351" s="10"/>
      <c r="M351" s="10">
        <v>1.46</v>
      </c>
      <c r="N351" s="10"/>
    </row>
    <row r="352" spans="1:17" x14ac:dyDescent="0.25">
      <c r="A352" t="s">
        <v>3452</v>
      </c>
      <c r="B352" t="s">
        <v>11</v>
      </c>
      <c r="C352" t="s">
        <v>439</v>
      </c>
      <c r="D352" t="s">
        <v>3461</v>
      </c>
      <c r="E352" t="s">
        <v>14</v>
      </c>
      <c r="F352" s="9">
        <v>45573</v>
      </c>
      <c r="G352" s="9"/>
      <c r="H352" s="9"/>
      <c r="I352" s="10"/>
      <c r="J352" s="10">
        <v>3.92</v>
      </c>
      <c r="K352" s="10"/>
      <c r="L352" s="10"/>
      <c r="M352" s="10"/>
      <c r="N352" s="10"/>
    </row>
    <row r="353" spans="1:14" x14ac:dyDescent="0.25">
      <c r="A353" t="s">
        <v>3452</v>
      </c>
      <c r="B353" t="s">
        <v>11</v>
      </c>
      <c r="C353" t="s">
        <v>439</v>
      </c>
      <c r="D353" t="s">
        <v>3461</v>
      </c>
      <c r="E353" t="s">
        <v>14</v>
      </c>
      <c r="F353" s="9">
        <v>45573</v>
      </c>
      <c r="G353" s="9"/>
      <c r="H353" s="9"/>
      <c r="I353" s="10"/>
      <c r="J353" s="10"/>
      <c r="K353" s="10"/>
      <c r="L353" s="10"/>
      <c r="M353" s="10"/>
      <c r="N353" s="10">
        <v>1.1499999999999999</v>
      </c>
    </row>
    <row r="354" spans="1:14" x14ac:dyDescent="0.25">
      <c r="A354" t="s">
        <v>3452</v>
      </c>
      <c r="B354" t="s">
        <v>11</v>
      </c>
      <c r="C354" t="s">
        <v>439</v>
      </c>
      <c r="D354" t="s">
        <v>3461</v>
      </c>
      <c r="E354" t="s">
        <v>14</v>
      </c>
      <c r="F354" s="9">
        <v>45573</v>
      </c>
      <c r="G354" s="9"/>
      <c r="H354" s="9"/>
      <c r="I354" s="10"/>
      <c r="J354" s="10"/>
      <c r="K354" s="10"/>
      <c r="L354" s="10"/>
      <c r="M354" s="10">
        <v>7.16</v>
      </c>
      <c r="N354" s="10"/>
    </row>
    <row r="355" spans="1:14" x14ac:dyDescent="0.25">
      <c r="A355" t="s">
        <v>3453</v>
      </c>
      <c r="B355" t="s">
        <v>11</v>
      </c>
      <c r="C355" t="s">
        <v>2659</v>
      </c>
      <c r="D355" t="s">
        <v>3462</v>
      </c>
      <c r="E355" t="s">
        <v>14</v>
      </c>
      <c r="F355" s="9">
        <v>45583</v>
      </c>
      <c r="G355" s="9"/>
      <c r="H355" s="9"/>
      <c r="I355" s="10">
        <v>41.36</v>
      </c>
      <c r="J355" s="10">
        <v>27.57</v>
      </c>
      <c r="K355" s="10"/>
      <c r="L355" s="10"/>
      <c r="M355" s="10"/>
      <c r="N355" s="10"/>
    </row>
    <row r="356" spans="1:14" x14ac:dyDescent="0.25">
      <c r="A356" t="s">
        <v>3454</v>
      </c>
      <c r="B356" t="s">
        <v>11</v>
      </c>
      <c r="C356" t="s">
        <v>2647</v>
      </c>
      <c r="D356" t="s">
        <v>3463</v>
      </c>
      <c r="E356" t="s">
        <v>14</v>
      </c>
      <c r="F356" s="9">
        <v>45587</v>
      </c>
      <c r="G356" s="9"/>
      <c r="H356" s="9"/>
      <c r="I356" s="10">
        <v>81.84</v>
      </c>
      <c r="J356" s="10">
        <v>33.42</v>
      </c>
      <c r="K356" s="10"/>
      <c r="L356" s="10"/>
      <c r="M356" s="10"/>
      <c r="N356" s="10"/>
    </row>
    <row r="357" spans="1:14" x14ac:dyDescent="0.25">
      <c r="A357" t="s">
        <v>3455</v>
      </c>
      <c r="B357" t="s">
        <v>11</v>
      </c>
      <c r="C357" t="s">
        <v>3464</v>
      </c>
      <c r="D357" t="s">
        <v>3465</v>
      </c>
      <c r="E357" t="s">
        <v>14</v>
      </c>
      <c r="F357" s="9">
        <v>45594</v>
      </c>
      <c r="G357" s="9"/>
      <c r="H357" s="9"/>
      <c r="I357" s="10">
        <v>36.5</v>
      </c>
      <c r="J357" s="10">
        <v>10</v>
      </c>
      <c r="K357" s="10"/>
      <c r="L357" s="10"/>
      <c r="M357" s="10"/>
      <c r="N357" s="10"/>
    </row>
    <row r="358" spans="1:14" x14ac:dyDescent="0.25">
      <c r="A358" t="s">
        <v>3456</v>
      </c>
      <c r="B358" t="s">
        <v>11</v>
      </c>
      <c r="C358" t="s">
        <v>2644</v>
      </c>
      <c r="D358" t="s">
        <v>3466</v>
      </c>
      <c r="E358" t="s">
        <v>14</v>
      </c>
      <c r="F358" s="9">
        <v>45594</v>
      </c>
      <c r="G358" s="9"/>
      <c r="H358" s="9"/>
      <c r="I358" s="10"/>
      <c r="J358" s="10">
        <v>12.01</v>
      </c>
      <c r="K358" s="10"/>
      <c r="L358" s="10"/>
      <c r="M358" s="10"/>
      <c r="N358" s="10"/>
    </row>
    <row r="359" spans="1:14" x14ac:dyDescent="0.25">
      <c r="A359" t="s">
        <v>3457</v>
      </c>
      <c r="B359" t="s">
        <v>11</v>
      </c>
      <c r="C359" t="s">
        <v>473</v>
      </c>
      <c r="D359" t="s">
        <v>3467</v>
      </c>
      <c r="E359" t="s">
        <v>14</v>
      </c>
      <c r="F359" s="9">
        <v>45596</v>
      </c>
      <c r="G359" s="9"/>
      <c r="H359" s="9"/>
      <c r="I359" s="10"/>
      <c r="J359" s="10">
        <v>17.5</v>
      </c>
      <c r="K359" s="10"/>
      <c r="L359" s="10"/>
      <c r="M359" s="10"/>
      <c r="N359" s="10"/>
    </row>
    <row r="360" spans="1:14" x14ac:dyDescent="0.25">
      <c r="A360" t="s">
        <v>3616</v>
      </c>
      <c r="B360" t="s">
        <v>11</v>
      </c>
      <c r="C360" t="s">
        <v>2673</v>
      </c>
      <c r="D360" t="s">
        <v>3617</v>
      </c>
      <c r="E360" t="s">
        <v>14</v>
      </c>
      <c r="F360" s="9">
        <v>45608</v>
      </c>
      <c r="G360" s="9"/>
      <c r="H360" s="9"/>
      <c r="I360" s="10">
        <v>33.229999999999997</v>
      </c>
      <c r="J360" s="10">
        <v>4.0999999999999996</v>
      </c>
      <c r="K360" s="10"/>
      <c r="L360" s="10"/>
      <c r="M360" s="10">
        <v>1</v>
      </c>
      <c r="N360" s="10"/>
    </row>
    <row r="361" spans="1:14" x14ac:dyDescent="0.25">
      <c r="A361" t="s">
        <v>3618</v>
      </c>
      <c r="B361" t="s">
        <v>11</v>
      </c>
      <c r="C361" t="s">
        <v>2710</v>
      </c>
      <c r="D361" t="s">
        <v>3619</v>
      </c>
      <c r="E361" t="s">
        <v>14</v>
      </c>
      <c r="F361" s="9">
        <v>45609</v>
      </c>
      <c r="G361" s="9"/>
      <c r="H361" s="9"/>
      <c r="I361" s="10"/>
      <c r="J361" s="10"/>
      <c r="K361" s="10">
        <v>23.14</v>
      </c>
      <c r="L361" s="10"/>
      <c r="M361" s="10">
        <v>1.7</v>
      </c>
      <c r="N361" s="10"/>
    </row>
    <row r="362" spans="1:14" x14ac:dyDescent="0.25">
      <c r="A362" t="s">
        <v>3620</v>
      </c>
      <c r="B362" t="s">
        <v>11</v>
      </c>
      <c r="C362" t="s">
        <v>2710</v>
      </c>
      <c r="D362" t="s">
        <v>3621</v>
      </c>
      <c r="E362" t="s">
        <v>14</v>
      </c>
      <c r="F362" s="9">
        <v>45609</v>
      </c>
      <c r="G362" s="9"/>
      <c r="H362" s="9"/>
      <c r="I362" s="10"/>
      <c r="J362" s="10"/>
      <c r="K362" s="10"/>
      <c r="L362" s="10"/>
      <c r="M362" s="10">
        <v>1.87</v>
      </c>
      <c r="N362" s="10"/>
    </row>
    <row r="363" spans="1:14" x14ac:dyDescent="0.25">
      <c r="A363" t="s">
        <v>3622</v>
      </c>
      <c r="B363" t="s">
        <v>11</v>
      </c>
      <c r="C363" t="s">
        <v>2710</v>
      </c>
      <c r="D363" t="s">
        <v>3623</v>
      </c>
      <c r="E363" t="s">
        <v>14</v>
      </c>
      <c r="F363" s="9">
        <v>45609</v>
      </c>
      <c r="G363" s="9"/>
      <c r="H363" s="9"/>
      <c r="I363" s="10"/>
      <c r="J363" s="10"/>
      <c r="K363" s="10">
        <v>14.78</v>
      </c>
      <c r="L363" s="10"/>
      <c r="M363" s="10">
        <v>2.15</v>
      </c>
      <c r="N363" s="10"/>
    </row>
    <row r="364" spans="1:14" x14ac:dyDescent="0.25">
      <c r="A364" t="s">
        <v>3624</v>
      </c>
      <c r="B364" t="s">
        <v>11</v>
      </c>
      <c r="C364" t="s">
        <v>497</v>
      </c>
      <c r="D364" t="s">
        <v>3625</v>
      </c>
      <c r="E364" t="s">
        <v>14</v>
      </c>
      <c r="F364" s="9">
        <v>45615</v>
      </c>
      <c r="G364" s="9"/>
      <c r="H364" s="9"/>
      <c r="I364" s="10">
        <v>15</v>
      </c>
      <c r="J364" s="10">
        <v>117</v>
      </c>
      <c r="K364" s="10"/>
      <c r="L364" s="10"/>
      <c r="M364" s="10"/>
      <c r="N364" s="10"/>
    </row>
    <row r="365" spans="1:14" x14ac:dyDescent="0.25">
      <c r="A365" t="s">
        <v>3626</v>
      </c>
      <c r="B365" t="s">
        <v>11</v>
      </c>
      <c r="C365" t="s">
        <v>543</v>
      </c>
      <c r="D365" t="s">
        <v>3627</v>
      </c>
      <c r="E365" t="s">
        <v>14</v>
      </c>
      <c r="F365" s="9">
        <v>45618</v>
      </c>
      <c r="G365" s="9"/>
      <c r="H365" s="9"/>
      <c r="I365" s="10"/>
      <c r="J365" s="10">
        <v>7.5</v>
      </c>
      <c r="K365" s="10"/>
      <c r="L365" s="10"/>
      <c r="M365" s="10"/>
      <c r="N365" s="10"/>
    </row>
    <row r="366" spans="1:14" x14ac:dyDescent="0.25">
      <c r="A366" t="s">
        <v>3628</v>
      </c>
      <c r="B366" t="s">
        <v>11</v>
      </c>
      <c r="C366" t="s">
        <v>3628</v>
      </c>
      <c r="D366" t="s">
        <v>3629</v>
      </c>
      <c r="E366" t="s">
        <v>14</v>
      </c>
      <c r="F366" s="9">
        <v>45618</v>
      </c>
      <c r="G366" s="9"/>
      <c r="H366" s="9"/>
      <c r="I366" s="10"/>
      <c r="J366" s="10">
        <v>8.25</v>
      </c>
      <c r="K366" s="10"/>
      <c r="L366" s="10"/>
      <c r="M366" s="10"/>
      <c r="N366" s="10"/>
    </row>
    <row r="367" spans="1:14" x14ac:dyDescent="0.25">
      <c r="A367" t="s">
        <v>3630</v>
      </c>
      <c r="B367" t="s">
        <v>11</v>
      </c>
      <c r="C367" t="s">
        <v>2644</v>
      </c>
      <c r="D367" t="s">
        <v>3631</v>
      </c>
      <c r="E367" t="s">
        <v>14</v>
      </c>
      <c r="F367" s="9">
        <v>45623</v>
      </c>
      <c r="G367" s="9"/>
      <c r="H367" s="9"/>
      <c r="I367" s="10">
        <v>35.700000000000003</v>
      </c>
      <c r="J367" s="10"/>
      <c r="K367" s="10"/>
      <c r="L367" s="10"/>
      <c r="M367" s="10"/>
      <c r="N367" s="10"/>
    </row>
    <row r="368" spans="1:14" x14ac:dyDescent="0.25">
      <c r="A368" t="s">
        <v>3632</v>
      </c>
      <c r="B368" t="s">
        <v>11</v>
      </c>
      <c r="C368" t="s">
        <v>439</v>
      </c>
      <c r="D368" t="s">
        <v>3633</v>
      </c>
      <c r="E368" t="s">
        <v>14</v>
      </c>
      <c r="F368" s="9">
        <v>45623</v>
      </c>
      <c r="G368" s="9"/>
      <c r="H368" s="9"/>
      <c r="I368" s="10">
        <v>9.76</v>
      </c>
      <c r="J368" s="10"/>
      <c r="K368" s="10"/>
      <c r="L368" s="10"/>
      <c r="M368" s="10"/>
      <c r="N368" s="10"/>
    </row>
    <row r="369" spans="1:14" x14ac:dyDescent="0.25">
      <c r="A369" t="s">
        <v>3705</v>
      </c>
      <c r="B369" t="s">
        <v>11</v>
      </c>
      <c r="C369" t="s">
        <v>2619</v>
      </c>
      <c r="D369" t="s">
        <v>3634</v>
      </c>
      <c r="E369" t="s">
        <v>14</v>
      </c>
      <c r="F369" s="9">
        <v>45629</v>
      </c>
      <c r="G369" s="9"/>
      <c r="H369" s="9"/>
      <c r="I369" s="10"/>
      <c r="J369" s="10">
        <v>2</v>
      </c>
      <c r="K369" s="10"/>
      <c r="L369" s="10"/>
      <c r="M369" s="10"/>
      <c r="N369" s="10"/>
    </row>
    <row r="370" spans="1:14" x14ac:dyDescent="0.25">
      <c r="A370" t="s">
        <v>3635</v>
      </c>
      <c r="B370" t="s">
        <v>11</v>
      </c>
      <c r="C370" t="s">
        <v>3636</v>
      </c>
      <c r="D370" t="s">
        <v>3637</v>
      </c>
      <c r="E370" t="s">
        <v>14</v>
      </c>
      <c r="F370" s="9">
        <v>45646</v>
      </c>
      <c r="G370" s="9"/>
      <c r="H370" s="9"/>
      <c r="I370" s="10">
        <v>6.4</v>
      </c>
      <c r="J370" s="10">
        <v>6.12</v>
      </c>
      <c r="K370" s="10"/>
      <c r="L370" s="10"/>
      <c r="M370" s="10"/>
      <c r="N370" s="10"/>
    </row>
    <row r="371" spans="1:14" x14ac:dyDescent="0.25">
      <c r="A371" t="s">
        <v>3703</v>
      </c>
      <c r="B371" t="s">
        <v>11</v>
      </c>
      <c r="C371" t="s">
        <v>506</v>
      </c>
      <c r="D371" t="s">
        <v>3704</v>
      </c>
      <c r="E371" t="s">
        <v>14</v>
      </c>
      <c r="F371" s="9">
        <v>45665</v>
      </c>
      <c r="G371" s="9"/>
      <c r="H371" s="9"/>
      <c r="I371" s="10"/>
      <c r="J371" s="10"/>
      <c r="K371" s="10"/>
      <c r="L371" s="10"/>
      <c r="M371" s="10"/>
      <c r="N371" s="131">
        <v>2.2999999999999998</v>
      </c>
    </row>
    <row r="372" spans="1:14" x14ac:dyDescent="0.25">
      <c r="A372" t="s">
        <v>3638</v>
      </c>
      <c r="B372" t="s">
        <v>11</v>
      </c>
      <c r="C372" t="s">
        <v>476</v>
      </c>
      <c r="D372" t="s">
        <v>3639</v>
      </c>
      <c r="E372" t="s">
        <v>14</v>
      </c>
      <c r="F372" s="9">
        <v>45665</v>
      </c>
      <c r="G372" s="9"/>
      <c r="H372" s="9"/>
      <c r="I372" s="10"/>
      <c r="J372" s="10">
        <v>2.0699999999999998</v>
      </c>
      <c r="K372" s="10"/>
      <c r="L372" s="10"/>
      <c r="M372" s="10"/>
      <c r="N372" s="10"/>
    </row>
    <row r="373" spans="1:14" x14ac:dyDescent="0.25">
      <c r="A373" t="s">
        <v>3640</v>
      </c>
      <c r="B373" t="s">
        <v>11</v>
      </c>
      <c r="C373" t="s">
        <v>535</v>
      </c>
      <c r="D373" t="s">
        <v>3641</v>
      </c>
      <c r="E373" t="s">
        <v>14</v>
      </c>
      <c r="F373" s="9">
        <v>45667</v>
      </c>
      <c r="G373" s="9"/>
      <c r="H373" s="9"/>
      <c r="I373" s="10"/>
      <c r="J373" s="10">
        <v>14</v>
      </c>
      <c r="K373" s="10">
        <v>139</v>
      </c>
      <c r="L373" s="10"/>
      <c r="M373" s="10">
        <v>9</v>
      </c>
      <c r="N373" s="10">
        <v>2.2999999999999998</v>
      </c>
    </row>
    <row r="374" spans="1:14" x14ac:dyDescent="0.25">
      <c r="A374" t="s">
        <v>3642</v>
      </c>
      <c r="B374" t="s">
        <v>11</v>
      </c>
      <c r="C374" t="s">
        <v>598</v>
      </c>
      <c r="D374" t="s">
        <v>3643</v>
      </c>
      <c r="E374" t="s">
        <v>14</v>
      </c>
      <c r="F374" s="9">
        <v>45671</v>
      </c>
      <c r="G374" s="9"/>
      <c r="H374" s="9"/>
      <c r="I374" s="10"/>
      <c r="J374" s="10">
        <v>0.32</v>
      </c>
      <c r="K374" s="10">
        <v>0.14000000000000001</v>
      </c>
      <c r="L374" s="10"/>
      <c r="M374" s="10">
        <v>1.19</v>
      </c>
      <c r="N374" s="10"/>
    </row>
    <row r="375" spans="1:14" x14ac:dyDescent="0.25">
      <c r="A375" t="s">
        <v>3644</v>
      </c>
      <c r="B375" t="s">
        <v>11</v>
      </c>
      <c r="C375" t="s">
        <v>125</v>
      </c>
      <c r="D375" t="s">
        <v>3645</v>
      </c>
      <c r="E375" t="s">
        <v>14</v>
      </c>
      <c r="F375" s="9">
        <v>45672</v>
      </c>
      <c r="G375" s="9"/>
      <c r="H375" s="9"/>
      <c r="I375" s="10"/>
      <c r="J375" s="10"/>
      <c r="K375" s="10"/>
      <c r="L375" s="10"/>
      <c r="M375" s="10">
        <v>13.4</v>
      </c>
      <c r="N375" s="10"/>
    </row>
    <row r="376" spans="1:14" x14ac:dyDescent="0.25">
      <c r="A376" t="s">
        <v>3646</v>
      </c>
      <c r="B376" t="s">
        <v>11</v>
      </c>
      <c r="C376" t="s">
        <v>3647</v>
      </c>
      <c r="D376" t="s">
        <v>3648</v>
      </c>
      <c r="E376" t="s">
        <v>14</v>
      </c>
      <c r="F376" s="9">
        <v>45685</v>
      </c>
      <c r="G376" s="9"/>
      <c r="H376" s="9"/>
      <c r="I376" s="10"/>
      <c r="J376" s="10"/>
      <c r="K376" s="10">
        <v>33.6</v>
      </c>
      <c r="L376" s="10"/>
      <c r="M376" s="10"/>
      <c r="N376" s="10"/>
    </row>
    <row r="377" spans="1:14" x14ac:dyDescent="0.25">
      <c r="A377" t="s">
        <v>3649</v>
      </c>
      <c r="B377" t="s">
        <v>11</v>
      </c>
      <c r="C377" t="s">
        <v>458</v>
      </c>
      <c r="D377" t="s">
        <v>3650</v>
      </c>
      <c r="E377" t="s">
        <v>14</v>
      </c>
      <c r="F377" s="9">
        <v>45687</v>
      </c>
      <c r="G377" s="9"/>
      <c r="H377" s="9"/>
      <c r="I377" s="10"/>
      <c r="J377" s="10"/>
      <c r="K377" s="10"/>
      <c r="L377" s="10"/>
      <c r="M377" s="10">
        <v>2.65</v>
      </c>
      <c r="N377" s="10"/>
    </row>
    <row r="378" spans="1:14" x14ac:dyDescent="0.25">
      <c r="A378" t="s">
        <v>3651</v>
      </c>
      <c r="B378" t="s">
        <v>11</v>
      </c>
      <c r="C378" t="s">
        <v>3652</v>
      </c>
      <c r="D378" t="s">
        <v>3653</v>
      </c>
      <c r="E378" t="s">
        <v>14</v>
      </c>
      <c r="F378" s="9">
        <v>45687</v>
      </c>
      <c r="G378" s="9"/>
      <c r="H378" s="9"/>
      <c r="I378" s="10"/>
      <c r="J378" s="10"/>
      <c r="K378" s="10">
        <v>222.96</v>
      </c>
      <c r="L378" s="10"/>
      <c r="M378" s="10"/>
      <c r="N378" s="10"/>
    </row>
    <row r="379" spans="1:14" x14ac:dyDescent="0.25">
      <c r="A379" t="s">
        <v>3823</v>
      </c>
      <c r="B379" t="s">
        <v>11</v>
      </c>
      <c r="C379" t="s">
        <v>2659</v>
      </c>
      <c r="D379" t="s">
        <v>3824</v>
      </c>
      <c r="E379" t="s">
        <v>14</v>
      </c>
      <c r="F379" s="9">
        <v>45695</v>
      </c>
      <c r="G379" s="9"/>
      <c r="H379" s="9"/>
      <c r="I379" s="10"/>
      <c r="J379" s="10">
        <v>63.3</v>
      </c>
      <c r="K379" s="10"/>
      <c r="L379" s="10"/>
      <c r="M379" s="10"/>
      <c r="N379" s="10"/>
    </row>
    <row r="380" spans="1:14" x14ac:dyDescent="0.25">
      <c r="A380" t="s">
        <v>3825</v>
      </c>
      <c r="B380" t="s">
        <v>11</v>
      </c>
      <c r="C380" t="s">
        <v>506</v>
      </c>
      <c r="D380" t="s">
        <v>3826</v>
      </c>
      <c r="E380" t="s">
        <v>14</v>
      </c>
      <c r="F380" s="9">
        <v>45707</v>
      </c>
      <c r="G380" s="9"/>
      <c r="H380" s="9"/>
      <c r="I380" s="10"/>
      <c r="J380" s="10"/>
      <c r="K380" s="10"/>
      <c r="L380" s="10"/>
      <c r="M380" s="10"/>
      <c r="N380" s="10">
        <v>1.9</v>
      </c>
    </row>
    <row r="381" spans="1:14" x14ac:dyDescent="0.25">
      <c r="A381" t="s">
        <v>73</v>
      </c>
      <c r="B381" t="s">
        <v>11</v>
      </c>
      <c r="C381" t="s">
        <v>510</v>
      </c>
      <c r="D381" t="s">
        <v>3827</v>
      </c>
      <c r="E381" t="s">
        <v>14</v>
      </c>
      <c r="F381" s="9">
        <v>45722</v>
      </c>
      <c r="G381" s="9"/>
      <c r="H381" s="9"/>
      <c r="I381" s="10"/>
      <c r="J381" s="10">
        <v>151.74</v>
      </c>
      <c r="K381" s="10"/>
      <c r="L381" s="10"/>
      <c r="M381" s="10"/>
      <c r="N381" s="10"/>
    </row>
    <row r="382" spans="1:14" x14ac:dyDescent="0.25">
      <c r="A382" t="s">
        <v>3828</v>
      </c>
      <c r="B382" t="s">
        <v>11</v>
      </c>
      <c r="C382" t="s">
        <v>484</v>
      </c>
      <c r="D382" t="s">
        <v>3829</v>
      </c>
      <c r="E382" t="s">
        <v>14</v>
      </c>
      <c r="F382" s="9">
        <v>45744</v>
      </c>
      <c r="G382" s="9"/>
      <c r="H382" s="9"/>
      <c r="I382" s="10"/>
      <c r="J382" s="10"/>
      <c r="K382" s="10">
        <v>329.7</v>
      </c>
      <c r="L382" s="10" t="s">
        <v>1097</v>
      </c>
      <c r="M382" s="10">
        <v>2.7</v>
      </c>
      <c r="N382" s="10"/>
    </row>
    <row r="383" spans="1:14" x14ac:dyDescent="0.25">
      <c r="A383" t="s">
        <v>3830</v>
      </c>
      <c r="B383" t="s">
        <v>11</v>
      </c>
      <c r="C383" t="s">
        <v>3831</v>
      </c>
      <c r="D383" t="s">
        <v>3832</v>
      </c>
      <c r="E383" t="s">
        <v>14</v>
      </c>
      <c r="F383" s="9">
        <v>45747</v>
      </c>
      <c r="G383" s="9"/>
      <c r="H383" s="9"/>
      <c r="I383" s="10"/>
      <c r="J383" s="10"/>
      <c r="K383" s="10">
        <v>129.6</v>
      </c>
      <c r="L383" s="10"/>
      <c r="M383" s="10"/>
      <c r="N383" s="10"/>
    </row>
    <row r="384" spans="1:14" x14ac:dyDescent="0.25">
      <c r="A384" t="s">
        <v>3833</v>
      </c>
      <c r="B384" t="s">
        <v>11</v>
      </c>
      <c r="C384" t="s">
        <v>3834</v>
      </c>
      <c r="D384" t="s">
        <v>3835</v>
      </c>
      <c r="E384" t="s">
        <v>14</v>
      </c>
      <c r="F384" s="9">
        <v>45756</v>
      </c>
      <c r="G384" s="9"/>
      <c r="H384" s="9"/>
      <c r="I384" s="10"/>
      <c r="J384" s="10"/>
      <c r="K384" s="10"/>
      <c r="L384" s="10"/>
      <c r="M384" s="10">
        <v>0.47</v>
      </c>
      <c r="N384" s="10">
        <v>0.19</v>
      </c>
    </row>
    <row r="385" spans="1:14" x14ac:dyDescent="0.25">
      <c r="A385" t="s">
        <v>3836</v>
      </c>
      <c r="B385" t="s">
        <v>11</v>
      </c>
      <c r="C385" t="s">
        <v>3837</v>
      </c>
      <c r="D385" t="s">
        <v>3838</v>
      </c>
      <c r="E385" t="s">
        <v>14</v>
      </c>
      <c r="F385" s="9">
        <v>45775</v>
      </c>
      <c r="G385" s="9"/>
      <c r="H385" s="9"/>
      <c r="I385" s="10"/>
      <c r="J385" s="10"/>
      <c r="K385" s="10">
        <v>68.64</v>
      </c>
      <c r="L385" s="10"/>
      <c r="M385" s="10">
        <v>1.29</v>
      </c>
      <c r="N385" s="10">
        <v>0.9</v>
      </c>
    </row>
    <row r="386" spans="1:14" x14ac:dyDescent="0.25">
      <c r="A386" t="s">
        <v>3843</v>
      </c>
      <c r="B386" t="s">
        <v>11</v>
      </c>
      <c r="C386" t="s">
        <v>522</v>
      </c>
      <c r="D386" t="s">
        <v>3844</v>
      </c>
      <c r="E386" t="s">
        <v>14</v>
      </c>
      <c r="F386" s="9">
        <v>45775</v>
      </c>
      <c r="G386" s="9"/>
      <c r="H386" s="9"/>
      <c r="I386">
        <v>116.01</v>
      </c>
      <c r="J386">
        <v>18.89</v>
      </c>
    </row>
    <row r="387" spans="1:14" s="140" customFormat="1" x14ac:dyDescent="0.25">
      <c r="A387" s="140" t="s">
        <v>3845</v>
      </c>
      <c r="B387" s="140" t="s">
        <v>11</v>
      </c>
      <c r="C387" s="140" t="s">
        <v>539</v>
      </c>
      <c r="D387" s="140" t="s">
        <v>3846</v>
      </c>
      <c r="E387" s="140" t="s">
        <v>14</v>
      </c>
      <c r="F387" s="143">
        <v>45784</v>
      </c>
      <c r="G387" s="143"/>
      <c r="H387" s="143"/>
      <c r="K387" s="140">
        <v>5.47</v>
      </c>
      <c r="M387" s="140">
        <v>0.63</v>
      </c>
    </row>
    <row r="388" spans="1:14" x14ac:dyDescent="0.25">
      <c r="A388" t="s">
        <v>3847</v>
      </c>
      <c r="B388" t="s">
        <v>11</v>
      </c>
      <c r="C388" t="s">
        <v>3848</v>
      </c>
      <c r="D388" t="s">
        <v>3849</v>
      </c>
      <c r="E388" t="s">
        <v>14</v>
      </c>
      <c r="F388" s="9">
        <v>45790</v>
      </c>
      <c r="G388" s="9"/>
      <c r="H388" s="9"/>
      <c r="J388">
        <v>13.41</v>
      </c>
    </row>
    <row r="389" spans="1:14" x14ac:dyDescent="0.25">
      <c r="A389" t="s">
        <v>3850</v>
      </c>
      <c r="B389" t="s">
        <v>11</v>
      </c>
      <c r="C389" t="s">
        <v>3848</v>
      </c>
      <c r="D389" t="s">
        <v>3851</v>
      </c>
      <c r="E389" t="s">
        <v>14</v>
      </c>
      <c r="F389" s="9">
        <v>45790</v>
      </c>
      <c r="G389" s="9"/>
      <c r="H389" s="9"/>
      <c r="J389">
        <v>13.41</v>
      </c>
    </row>
    <row r="390" spans="1:14" x14ac:dyDescent="0.25">
      <c r="A390" t="s">
        <v>3852</v>
      </c>
      <c r="B390" t="s">
        <v>11</v>
      </c>
      <c r="C390" t="s">
        <v>514</v>
      </c>
      <c r="D390" t="s">
        <v>3853</v>
      </c>
      <c r="E390" t="s">
        <v>14</v>
      </c>
      <c r="F390" s="9">
        <v>45805</v>
      </c>
      <c r="G390" s="9"/>
      <c r="H390" s="9"/>
      <c r="J390">
        <v>33.42</v>
      </c>
    </row>
    <row r="391" spans="1:14" x14ac:dyDescent="0.25">
      <c r="A391" t="s">
        <v>3854</v>
      </c>
      <c r="B391" t="s">
        <v>11</v>
      </c>
      <c r="C391" t="s">
        <v>514</v>
      </c>
      <c r="D391" t="s">
        <v>3853</v>
      </c>
      <c r="E391" t="s">
        <v>14</v>
      </c>
      <c r="F391" s="9">
        <v>45805</v>
      </c>
      <c r="G391" s="9"/>
      <c r="H391" s="9"/>
      <c r="J391">
        <v>129.11000000000001</v>
      </c>
    </row>
    <row r="392" spans="1:14" x14ac:dyDescent="0.25">
      <c r="A392" t="s">
        <v>3855</v>
      </c>
      <c r="B392" t="s">
        <v>11</v>
      </c>
      <c r="C392" t="s">
        <v>395</v>
      </c>
      <c r="D392" t="s">
        <v>3856</v>
      </c>
      <c r="E392" t="s">
        <v>14</v>
      </c>
      <c r="F392" s="9">
        <v>45812</v>
      </c>
      <c r="G392" s="9"/>
      <c r="H392" s="9"/>
      <c r="J392">
        <v>200</v>
      </c>
    </row>
    <row r="393" spans="1:14" x14ac:dyDescent="0.25">
      <c r="A393" t="s">
        <v>3857</v>
      </c>
      <c r="B393" t="s">
        <v>11</v>
      </c>
      <c r="C393" t="s">
        <v>535</v>
      </c>
      <c r="D393" t="s">
        <v>3858</v>
      </c>
      <c r="E393" t="s">
        <v>14</v>
      </c>
      <c r="F393" s="9">
        <v>45821</v>
      </c>
      <c r="G393" s="9"/>
      <c r="H393" s="9"/>
      <c r="J393">
        <v>13.5</v>
      </c>
      <c r="K393">
        <v>139.5</v>
      </c>
      <c r="M393">
        <v>0.1</v>
      </c>
    </row>
    <row r="394" spans="1:14" x14ac:dyDescent="0.25">
      <c r="A394" t="s">
        <v>3859</v>
      </c>
      <c r="B394" t="s">
        <v>11</v>
      </c>
      <c r="C394" t="s">
        <v>539</v>
      </c>
      <c r="D394" t="s">
        <v>3860</v>
      </c>
      <c r="E394" t="s">
        <v>14</v>
      </c>
      <c r="F394" s="9">
        <v>45827</v>
      </c>
      <c r="G394" s="9"/>
      <c r="H394" s="9"/>
      <c r="M394">
        <v>0.44</v>
      </c>
    </row>
    <row r="395" spans="1:14" x14ac:dyDescent="0.25">
      <c r="F395" s="9"/>
      <c r="G395" s="9"/>
      <c r="H395" s="9"/>
    </row>
    <row r="396" spans="1:14" x14ac:dyDescent="0.25">
      <c r="F396" s="9"/>
      <c r="G396" s="9"/>
      <c r="H396" s="9"/>
    </row>
    <row r="397" spans="1:14" x14ac:dyDescent="0.25">
      <c r="F397" s="9"/>
      <c r="G397" s="9"/>
      <c r="H397" s="9"/>
    </row>
    <row r="398" spans="1:14" x14ac:dyDescent="0.25">
      <c r="F398" s="9"/>
      <c r="G398" s="9"/>
      <c r="H398" s="9"/>
    </row>
    <row r="399" spans="1:14" x14ac:dyDescent="0.25">
      <c r="F399" s="9"/>
      <c r="G399" s="9"/>
      <c r="H399" s="9"/>
    </row>
    <row r="400" spans="1:14" x14ac:dyDescent="0.25">
      <c r="F400" s="9"/>
      <c r="G400" s="9"/>
      <c r="H400" s="9"/>
    </row>
    <row r="401" spans="6:8" x14ac:dyDescent="0.25">
      <c r="F401" s="9"/>
      <c r="G401" s="9"/>
      <c r="H401" s="9"/>
    </row>
    <row r="402" spans="6:8" x14ac:dyDescent="0.25">
      <c r="F402" s="9"/>
      <c r="G402" s="9"/>
      <c r="H402" s="9"/>
    </row>
    <row r="403" spans="6:8" x14ac:dyDescent="0.25">
      <c r="F403" s="9"/>
      <c r="G403" s="9"/>
      <c r="H403" s="9"/>
    </row>
    <row r="404" spans="6:8" x14ac:dyDescent="0.25">
      <c r="F404" s="9"/>
      <c r="G404" s="9"/>
      <c r="H404" s="9"/>
    </row>
    <row r="405" spans="6:8" x14ac:dyDescent="0.25">
      <c r="F405" s="9"/>
      <c r="G405" s="9"/>
      <c r="H405" s="9"/>
    </row>
    <row r="406" spans="6:8" x14ac:dyDescent="0.25">
      <c r="F406" s="9"/>
      <c r="G406" s="9"/>
      <c r="H406" s="9"/>
    </row>
    <row r="407" spans="6:8" x14ac:dyDescent="0.25">
      <c r="F407" s="9"/>
      <c r="G407" s="9"/>
      <c r="H407" s="9"/>
    </row>
    <row r="408" spans="6:8" x14ac:dyDescent="0.25">
      <c r="F408" s="9"/>
      <c r="G408" s="9"/>
      <c r="H408" s="9"/>
    </row>
    <row r="409" spans="6:8" x14ac:dyDescent="0.25">
      <c r="F409" s="9"/>
      <c r="G409" s="9"/>
      <c r="H409" s="9"/>
    </row>
    <row r="410" spans="6:8" x14ac:dyDescent="0.25">
      <c r="F410" s="9"/>
      <c r="G410" s="9"/>
      <c r="H410" s="9"/>
    </row>
    <row r="411" spans="6:8" x14ac:dyDescent="0.25">
      <c r="F411" s="9"/>
      <c r="G411" s="9"/>
      <c r="H411" s="9"/>
    </row>
    <row r="412" spans="6:8" x14ac:dyDescent="0.25">
      <c r="F412" s="9"/>
      <c r="G412" s="9"/>
      <c r="H412" s="9"/>
    </row>
    <row r="413" spans="6:8" x14ac:dyDescent="0.25">
      <c r="F413" s="9"/>
      <c r="G413" s="9"/>
      <c r="H413" s="9"/>
    </row>
    <row r="414" spans="6:8" x14ac:dyDescent="0.25">
      <c r="F414" s="9"/>
      <c r="G414" s="9"/>
      <c r="H414" s="9"/>
    </row>
    <row r="415" spans="6:8" x14ac:dyDescent="0.25">
      <c r="F415" s="9"/>
      <c r="G415" s="9"/>
      <c r="H415" s="9"/>
    </row>
    <row r="416" spans="6:8" x14ac:dyDescent="0.25">
      <c r="F416" s="9"/>
      <c r="G416" s="9"/>
      <c r="H416" s="9"/>
    </row>
    <row r="417" spans="6:8" x14ac:dyDescent="0.25">
      <c r="F417" s="9"/>
      <c r="G417" s="9"/>
      <c r="H417" s="9"/>
    </row>
    <row r="418" spans="6:8" x14ac:dyDescent="0.25">
      <c r="F418" s="9"/>
      <c r="G418" s="9"/>
      <c r="H418" s="9"/>
    </row>
    <row r="419" spans="6:8" x14ac:dyDescent="0.25">
      <c r="F419" s="9"/>
      <c r="G419" s="9"/>
      <c r="H419" s="9"/>
    </row>
    <row r="420" spans="6:8" x14ac:dyDescent="0.25">
      <c r="F420" s="9"/>
      <c r="G420" s="9"/>
      <c r="H420" s="9"/>
    </row>
    <row r="421" spans="6:8" x14ac:dyDescent="0.25">
      <c r="F421" s="9"/>
      <c r="G421" s="9"/>
      <c r="H421" s="9"/>
    </row>
    <row r="422" spans="6:8" x14ac:dyDescent="0.25">
      <c r="F422" s="9"/>
      <c r="G422" s="9"/>
      <c r="H422" s="9"/>
    </row>
    <row r="423" spans="6:8" x14ac:dyDescent="0.25">
      <c r="F423" s="9"/>
      <c r="G423" s="9"/>
      <c r="H423" s="9"/>
    </row>
    <row r="424" spans="6:8" x14ac:dyDescent="0.25">
      <c r="F424" s="9"/>
      <c r="G424" s="9"/>
      <c r="H424" s="9"/>
    </row>
    <row r="425" spans="6:8" x14ac:dyDescent="0.25">
      <c r="F425" s="9"/>
      <c r="G425" s="9"/>
      <c r="H425" s="9"/>
    </row>
    <row r="426" spans="6:8" x14ac:dyDescent="0.25">
      <c r="F426" s="9"/>
      <c r="G426" s="9"/>
      <c r="H426" s="9"/>
    </row>
    <row r="427" spans="6:8" x14ac:dyDescent="0.25">
      <c r="F427" s="9"/>
      <c r="G427" s="9"/>
      <c r="H427" s="9"/>
    </row>
    <row r="428" spans="6:8" x14ac:dyDescent="0.25">
      <c r="F428" s="9"/>
      <c r="G428" s="9"/>
      <c r="H428" s="9"/>
    </row>
    <row r="429" spans="6:8" x14ac:dyDescent="0.25">
      <c r="F429" s="9"/>
      <c r="G429" s="9"/>
      <c r="H429" s="9"/>
    </row>
    <row r="430" spans="6:8" x14ac:dyDescent="0.25">
      <c r="F430" s="9"/>
      <c r="G430" s="9"/>
      <c r="H430" s="9"/>
    </row>
    <row r="431" spans="6:8" x14ac:dyDescent="0.25">
      <c r="F431" s="9"/>
      <c r="G431" s="9"/>
      <c r="H431" s="9"/>
    </row>
    <row r="432" spans="6:8" x14ac:dyDescent="0.25">
      <c r="F432" s="9"/>
      <c r="G432" s="9"/>
      <c r="H432" s="9"/>
    </row>
    <row r="433" spans="6:8" x14ac:dyDescent="0.25">
      <c r="F433" s="9"/>
      <c r="G433" s="9"/>
      <c r="H433" s="9"/>
    </row>
    <row r="434" spans="6:8" x14ac:dyDescent="0.25">
      <c r="F434" s="9"/>
      <c r="G434" s="9"/>
      <c r="H434" s="9"/>
    </row>
    <row r="435" spans="6:8" x14ac:dyDescent="0.25">
      <c r="F435" s="9"/>
      <c r="G435" s="9"/>
      <c r="H435" s="9"/>
    </row>
    <row r="436" spans="6:8" x14ac:dyDescent="0.25">
      <c r="F436" s="9"/>
      <c r="G436" s="9"/>
      <c r="H436" s="9"/>
    </row>
    <row r="437" spans="6:8" x14ac:dyDescent="0.25">
      <c r="F437" s="9"/>
      <c r="G437" s="9"/>
      <c r="H437" s="9"/>
    </row>
    <row r="438" spans="6:8" x14ac:dyDescent="0.25">
      <c r="F438" s="9"/>
      <c r="G438" s="9"/>
      <c r="H438" s="9"/>
    </row>
    <row r="439" spans="6:8" x14ac:dyDescent="0.25">
      <c r="F439" s="9"/>
      <c r="G439" s="9"/>
      <c r="H439" s="9"/>
    </row>
    <row r="440" spans="6:8" x14ac:dyDescent="0.25">
      <c r="F440" s="9"/>
      <c r="G440" s="9"/>
      <c r="H440" s="9"/>
    </row>
    <row r="441" spans="6:8" x14ac:dyDescent="0.25">
      <c r="F441" s="9"/>
      <c r="G441" s="9"/>
      <c r="H441" s="9"/>
    </row>
    <row r="442" spans="6:8" x14ac:dyDescent="0.25">
      <c r="F442" s="9"/>
      <c r="G442" s="9"/>
      <c r="H442" s="9"/>
    </row>
    <row r="443" spans="6:8" x14ac:dyDescent="0.25">
      <c r="F443" s="9"/>
      <c r="G443" s="9"/>
      <c r="H443" s="9"/>
    </row>
    <row r="444" spans="6:8" x14ac:dyDescent="0.25">
      <c r="F444" s="9"/>
      <c r="G444" s="9"/>
      <c r="H444" s="9"/>
    </row>
    <row r="445" spans="6:8" x14ac:dyDescent="0.25">
      <c r="F445" s="9"/>
      <c r="G445" s="9"/>
      <c r="H445" s="9"/>
    </row>
    <row r="446" spans="6:8" x14ac:dyDescent="0.25">
      <c r="F446" s="9"/>
      <c r="G446" s="9"/>
      <c r="H446" s="9"/>
    </row>
    <row r="447" spans="6:8" x14ac:dyDescent="0.25">
      <c r="F447" s="9"/>
      <c r="G447" s="9"/>
      <c r="H447" s="9"/>
    </row>
    <row r="448" spans="6:8" x14ac:dyDescent="0.25">
      <c r="F448" s="9"/>
      <c r="G448" s="9"/>
      <c r="H448" s="9"/>
    </row>
    <row r="449" spans="6:8" x14ac:dyDescent="0.25">
      <c r="F449" s="9"/>
      <c r="G449" s="9"/>
      <c r="H449" s="9"/>
    </row>
    <row r="450" spans="6:8" x14ac:dyDescent="0.25">
      <c r="F450" s="9"/>
      <c r="G450" s="9"/>
      <c r="H450" s="9"/>
    </row>
    <row r="451" spans="6:8" x14ac:dyDescent="0.25">
      <c r="F451" s="9"/>
      <c r="G451" s="9"/>
      <c r="H451" s="9"/>
    </row>
    <row r="452" spans="6:8" x14ac:dyDescent="0.25">
      <c r="F452" s="9"/>
      <c r="G452" s="9"/>
      <c r="H452" s="9"/>
    </row>
    <row r="453" spans="6:8" x14ac:dyDescent="0.25">
      <c r="F453" s="9"/>
      <c r="G453" s="9"/>
      <c r="H453" s="9"/>
    </row>
    <row r="454" spans="6:8" x14ac:dyDescent="0.25">
      <c r="F454" s="9"/>
      <c r="G454" s="9"/>
      <c r="H454" s="9"/>
    </row>
    <row r="455" spans="6:8" x14ac:dyDescent="0.25">
      <c r="F455" s="9"/>
      <c r="G455" s="9"/>
      <c r="H455" s="9"/>
    </row>
    <row r="456" spans="6:8" x14ac:dyDescent="0.25">
      <c r="F456" s="9"/>
      <c r="G456" s="9"/>
      <c r="H456" s="9"/>
    </row>
    <row r="457" spans="6:8" x14ac:dyDescent="0.25">
      <c r="F457" s="9"/>
      <c r="G457" s="9"/>
      <c r="H457" s="9"/>
    </row>
    <row r="458" spans="6:8" x14ac:dyDescent="0.25">
      <c r="F458" s="9"/>
      <c r="G458" s="9"/>
      <c r="H458" s="9"/>
    </row>
    <row r="459" spans="6:8" x14ac:dyDescent="0.25">
      <c r="F459" s="9"/>
      <c r="G459" s="9"/>
      <c r="H459" s="9"/>
    </row>
    <row r="460" spans="6:8" x14ac:dyDescent="0.25">
      <c r="F460" s="9"/>
      <c r="G460" s="9"/>
      <c r="H460" s="9"/>
    </row>
    <row r="461" spans="6:8" x14ac:dyDescent="0.25">
      <c r="F461" s="9"/>
      <c r="G461" s="9"/>
      <c r="H461" s="9"/>
    </row>
    <row r="462" spans="6:8" x14ac:dyDescent="0.25">
      <c r="F462" s="9"/>
      <c r="G462" s="9"/>
      <c r="H462" s="9"/>
    </row>
    <row r="463" spans="6:8" x14ac:dyDescent="0.25">
      <c r="F463" s="9"/>
      <c r="G463" s="9"/>
      <c r="H463" s="9"/>
    </row>
    <row r="464" spans="6:8" x14ac:dyDescent="0.25">
      <c r="F464" s="9"/>
      <c r="G464" s="9"/>
      <c r="H464" s="9"/>
    </row>
    <row r="465" spans="6:8" x14ac:dyDescent="0.25">
      <c r="F465" s="9"/>
      <c r="G465" s="9"/>
      <c r="H465" s="9"/>
    </row>
    <row r="466" spans="6:8" x14ac:dyDescent="0.25">
      <c r="F466" s="9"/>
      <c r="G466" s="9"/>
      <c r="H466" s="9"/>
    </row>
    <row r="467" spans="6:8" x14ac:dyDescent="0.25">
      <c r="F467" s="9"/>
      <c r="G467" s="9"/>
      <c r="H467" s="9"/>
    </row>
    <row r="468" spans="6:8" x14ac:dyDescent="0.25">
      <c r="F468" s="9"/>
      <c r="G468" s="9"/>
      <c r="H468" s="9"/>
    </row>
    <row r="469" spans="6:8" x14ac:dyDescent="0.25">
      <c r="F469" s="9"/>
      <c r="G469" s="9"/>
      <c r="H469" s="9"/>
    </row>
    <row r="470" spans="6:8" x14ac:dyDescent="0.25">
      <c r="F470" s="9"/>
      <c r="G470" s="9"/>
      <c r="H470" s="9"/>
    </row>
    <row r="471" spans="6:8" x14ac:dyDescent="0.25">
      <c r="F471" s="9"/>
      <c r="G471" s="9"/>
      <c r="H471" s="9"/>
    </row>
    <row r="472" spans="6:8" x14ac:dyDescent="0.25">
      <c r="F472" s="9"/>
      <c r="G472" s="9"/>
      <c r="H472" s="9"/>
    </row>
    <row r="473" spans="6:8" x14ac:dyDescent="0.25">
      <c r="F473" s="9"/>
      <c r="G473" s="9"/>
      <c r="H473" s="9"/>
    </row>
    <row r="474" spans="6:8" x14ac:dyDescent="0.25">
      <c r="F474" s="9"/>
      <c r="G474" s="9"/>
      <c r="H474" s="9"/>
    </row>
    <row r="475" spans="6:8" x14ac:dyDescent="0.25">
      <c r="F475" s="9"/>
      <c r="G475" s="9"/>
      <c r="H475" s="9"/>
    </row>
    <row r="476" spans="6:8" x14ac:dyDescent="0.25">
      <c r="F476" s="9"/>
      <c r="G476" s="9"/>
      <c r="H476" s="9"/>
    </row>
    <row r="477" spans="6:8" x14ac:dyDescent="0.25">
      <c r="F477" s="9"/>
      <c r="G477" s="9"/>
      <c r="H477" s="9"/>
    </row>
    <row r="478" spans="6:8" x14ac:dyDescent="0.25">
      <c r="F478" s="9"/>
      <c r="G478" s="9"/>
      <c r="H478" s="9"/>
    </row>
    <row r="479" spans="6:8" x14ac:dyDescent="0.25">
      <c r="F479" s="9"/>
      <c r="G479" s="9"/>
      <c r="H479" s="9"/>
    </row>
    <row r="480" spans="6:8" x14ac:dyDescent="0.25">
      <c r="F480" s="9"/>
      <c r="G480" s="9"/>
      <c r="H480" s="9"/>
    </row>
    <row r="481" spans="6:8" x14ac:dyDescent="0.25">
      <c r="F481" s="9"/>
      <c r="G481" s="9"/>
      <c r="H481" s="9"/>
    </row>
    <row r="482" spans="6:8" x14ac:dyDescent="0.25">
      <c r="F482" s="9"/>
      <c r="G482" s="9"/>
      <c r="H482" s="9"/>
    </row>
    <row r="483" spans="6:8" x14ac:dyDescent="0.25">
      <c r="F483" s="9"/>
      <c r="G483" s="9"/>
      <c r="H483" s="9"/>
    </row>
    <row r="484" spans="6:8" x14ac:dyDescent="0.25">
      <c r="F484" s="9"/>
      <c r="G484" s="9"/>
      <c r="H484" s="9"/>
    </row>
    <row r="485" spans="6:8" x14ac:dyDescent="0.25">
      <c r="F485" s="9"/>
      <c r="G485" s="9"/>
      <c r="H485" s="9"/>
    </row>
    <row r="486" spans="6:8" x14ac:dyDescent="0.25">
      <c r="F486" s="9"/>
      <c r="G486" s="9"/>
      <c r="H486" s="9"/>
    </row>
    <row r="487" spans="6:8" x14ac:dyDescent="0.25">
      <c r="F487" s="9"/>
      <c r="G487" s="9"/>
      <c r="H487" s="9"/>
    </row>
    <row r="488" spans="6:8" x14ac:dyDescent="0.25">
      <c r="F488" s="9"/>
      <c r="G488" s="9"/>
      <c r="H488" s="9"/>
    </row>
    <row r="489" spans="6:8" x14ac:dyDescent="0.25">
      <c r="F489" s="9"/>
      <c r="G489" s="9"/>
      <c r="H489" s="9"/>
    </row>
    <row r="490" spans="6:8" x14ac:dyDescent="0.25">
      <c r="F490" s="9"/>
      <c r="G490" s="9"/>
      <c r="H490" s="9"/>
    </row>
    <row r="491" spans="6:8" x14ac:dyDescent="0.25">
      <c r="F491" s="9"/>
      <c r="G491" s="9"/>
      <c r="H491" s="9"/>
    </row>
    <row r="492" spans="6:8" x14ac:dyDescent="0.25">
      <c r="F492" s="9"/>
      <c r="G492" s="9"/>
      <c r="H492" s="9"/>
    </row>
    <row r="493" spans="6:8" x14ac:dyDescent="0.25">
      <c r="F493" s="9"/>
      <c r="G493" s="9"/>
      <c r="H493" s="9"/>
    </row>
    <row r="494" spans="6:8" x14ac:dyDescent="0.25">
      <c r="F494" s="9"/>
      <c r="G494" s="9"/>
      <c r="H494" s="9"/>
    </row>
    <row r="495" spans="6:8" x14ac:dyDescent="0.25">
      <c r="F495" s="9"/>
      <c r="G495" s="9"/>
      <c r="H495" s="9"/>
    </row>
    <row r="496" spans="6:8" x14ac:dyDescent="0.25">
      <c r="F496" s="9"/>
      <c r="G496" s="9"/>
      <c r="H496" s="9"/>
    </row>
    <row r="497" spans="6:8" x14ac:dyDescent="0.25">
      <c r="F497" s="9"/>
      <c r="G497" s="9"/>
      <c r="H497" s="9"/>
    </row>
    <row r="498" spans="6:8" x14ac:dyDescent="0.25">
      <c r="F498" s="9"/>
      <c r="G498" s="9"/>
      <c r="H498" s="9"/>
    </row>
    <row r="499" spans="6:8" x14ac:dyDescent="0.25">
      <c r="F499" s="9"/>
      <c r="G499" s="9"/>
      <c r="H499" s="9"/>
    </row>
    <row r="500" spans="6:8" x14ac:dyDescent="0.25">
      <c r="F500" s="9"/>
      <c r="G500" s="9"/>
      <c r="H500" s="9"/>
    </row>
    <row r="501" spans="6:8" x14ac:dyDescent="0.25">
      <c r="F501" s="9"/>
      <c r="G501" s="9"/>
      <c r="H501" s="9"/>
    </row>
    <row r="502" spans="6:8" x14ac:dyDescent="0.25">
      <c r="F502" s="9"/>
      <c r="G502" s="9"/>
      <c r="H502" s="9"/>
    </row>
    <row r="503" spans="6:8" x14ac:dyDescent="0.25">
      <c r="F503" s="9"/>
      <c r="G503" s="9"/>
      <c r="H503" s="9"/>
    </row>
    <row r="504" spans="6:8" x14ac:dyDescent="0.25">
      <c r="F504" s="9"/>
      <c r="G504" s="9"/>
      <c r="H504" s="9"/>
    </row>
    <row r="505" spans="6:8" x14ac:dyDescent="0.25">
      <c r="F505" s="9"/>
      <c r="G505" s="9"/>
      <c r="H505" s="9"/>
    </row>
    <row r="506" spans="6:8" x14ac:dyDescent="0.25">
      <c r="F506" s="9"/>
      <c r="G506" s="9"/>
      <c r="H506" s="9"/>
    </row>
    <row r="507" spans="6:8" x14ac:dyDescent="0.25">
      <c r="F507" s="9"/>
      <c r="G507" s="9"/>
      <c r="H507" s="9"/>
    </row>
    <row r="508" spans="6:8" x14ac:dyDescent="0.25">
      <c r="F508" s="9"/>
      <c r="G508" s="9"/>
      <c r="H508" s="9"/>
    </row>
    <row r="509" spans="6:8" x14ac:dyDescent="0.25">
      <c r="F509" s="9"/>
      <c r="G509" s="9"/>
      <c r="H509" s="9"/>
    </row>
    <row r="510" spans="6:8" x14ac:dyDescent="0.25">
      <c r="F510" s="9"/>
      <c r="G510" s="9"/>
      <c r="H510" s="9"/>
    </row>
    <row r="511" spans="6:8" x14ac:dyDescent="0.25">
      <c r="F511" s="9"/>
      <c r="G511" s="9"/>
      <c r="H511" s="9"/>
    </row>
    <row r="512" spans="6:8" x14ac:dyDescent="0.25">
      <c r="F512" s="9"/>
      <c r="G512" s="9"/>
      <c r="H512" s="9"/>
    </row>
    <row r="513" spans="6:8" x14ac:dyDescent="0.25">
      <c r="F513" s="9"/>
      <c r="G513" s="9"/>
      <c r="H513" s="9"/>
    </row>
    <row r="514" spans="6:8" x14ac:dyDescent="0.25">
      <c r="F514" s="9"/>
      <c r="G514" s="9"/>
      <c r="H514" s="9"/>
    </row>
    <row r="515" spans="6:8" x14ac:dyDescent="0.25">
      <c r="F515" s="9"/>
      <c r="G515" s="9"/>
      <c r="H515" s="9"/>
    </row>
    <row r="516" spans="6:8" x14ac:dyDescent="0.25">
      <c r="F516" s="9"/>
      <c r="G516" s="9"/>
      <c r="H516" s="9"/>
    </row>
    <row r="517" spans="6:8" x14ac:dyDescent="0.25">
      <c r="F517" s="9"/>
      <c r="G517" s="9"/>
      <c r="H517" s="9"/>
    </row>
    <row r="518" spans="6:8" x14ac:dyDescent="0.25">
      <c r="F518" s="9"/>
      <c r="G518" s="9"/>
      <c r="H518" s="9"/>
    </row>
    <row r="519" spans="6:8" x14ac:dyDescent="0.25">
      <c r="F519" s="9"/>
      <c r="G519" s="9"/>
      <c r="H519" s="9"/>
    </row>
    <row r="520" spans="6:8" x14ac:dyDescent="0.25">
      <c r="F520" s="9"/>
      <c r="G520" s="9"/>
      <c r="H520" s="9"/>
    </row>
    <row r="521" spans="6:8" x14ac:dyDescent="0.25">
      <c r="F521" s="9"/>
      <c r="G521" s="9"/>
      <c r="H521" s="9"/>
    </row>
    <row r="522" spans="6:8" x14ac:dyDescent="0.25">
      <c r="F522" s="9"/>
      <c r="G522" s="9"/>
      <c r="H522" s="9"/>
    </row>
    <row r="523" spans="6:8" x14ac:dyDescent="0.25">
      <c r="F523" s="9"/>
      <c r="G523" s="9"/>
      <c r="H523" s="9"/>
    </row>
    <row r="524" spans="6:8" x14ac:dyDescent="0.25">
      <c r="F524" s="9"/>
      <c r="G524" s="9"/>
      <c r="H524" s="9"/>
    </row>
    <row r="525" spans="6:8" x14ac:dyDescent="0.25">
      <c r="F525" s="9"/>
      <c r="G525" s="9"/>
      <c r="H525" s="9"/>
    </row>
    <row r="526" spans="6:8" x14ac:dyDescent="0.25">
      <c r="F526" s="9"/>
      <c r="G526" s="9"/>
      <c r="H526" s="9"/>
    </row>
    <row r="527" spans="6:8" x14ac:dyDescent="0.25">
      <c r="F527" s="9"/>
      <c r="G527" s="9"/>
      <c r="H527" s="9"/>
    </row>
    <row r="528" spans="6:8" x14ac:dyDescent="0.25">
      <c r="F528" s="9"/>
      <c r="G528" s="9"/>
      <c r="H528" s="9"/>
    </row>
    <row r="529" spans="6:8" x14ac:dyDescent="0.25">
      <c r="F529" s="9"/>
      <c r="G529" s="9"/>
      <c r="H529" s="9"/>
    </row>
    <row r="530" spans="6:8" x14ac:dyDescent="0.25">
      <c r="F530" s="9"/>
      <c r="G530" s="9"/>
      <c r="H530" s="9"/>
    </row>
    <row r="531" spans="6:8" x14ac:dyDescent="0.25">
      <c r="F531" s="9"/>
      <c r="G531" s="9"/>
      <c r="H531" s="9"/>
    </row>
    <row r="532" spans="6:8" x14ac:dyDescent="0.25">
      <c r="F532" s="9"/>
      <c r="G532" s="9"/>
      <c r="H532" s="9"/>
    </row>
    <row r="533" spans="6:8" x14ac:dyDescent="0.25">
      <c r="F533" s="9"/>
      <c r="G533" s="9"/>
      <c r="H533" s="9"/>
    </row>
    <row r="534" spans="6:8" x14ac:dyDescent="0.25">
      <c r="F534" s="9"/>
      <c r="G534" s="9"/>
      <c r="H534" s="9"/>
    </row>
    <row r="535" spans="6:8" x14ac:dyDescent="0.25">
      <c r="F535" s="9"/>
      <c r="G535" s="9"/>
      <c r="H535" s="9"/>
    </row>
    <row r="536" spans="6:8" x14ac:dyDescent="0.25">
      <c r="F536" s="9"/>
      <c r="G536" s="9"/>
      <c r="H536" s="9"/>
    </row>
    <row r="537" spans="6:8" x14ac:dyDescent="0.25">
      <c r="F537" s="9"/>
      <c r="G537" s="9"/>
      <c r="H537" s="9"/>
    </row>
    <row r="538" spans="6:8" x14ac:dyDescent="0.25">
      <c r="F538" s="9"/>
      <c r="G538" s="9"/>
      <c r="H538" s="9"/>
    </row>
    <row r="539" spans="6:8" x14ac:dyDescent="0.25">
      <c r="F539" s="9"/>
      <c r="G539" s="9"/>
      <c r="H539" s="9"/>
    </row>
    <row r="540" spans="6:8" x14ac:dyDescent="0.25">
      <c r="F540" s="9"/>
      <c r="G540" s="9"/>
      <c r="H540" s="9"/>
    </row>
    <row r="541" spans="6:8" x14ac:dyDescent="0.25">
      <c r="F541" s="9"/>
      <c r="G541" s="9"/>
      <c r="H541" s="9"/>
    </row>
    <row r="542" spans="6:8" x14ac:dyDescent="0.25">
      <c r="F542" s="9"/>
      <c r="G542" s="9"/>
      <c r="H542" s="9"/>
    </row>
    <row r="543" spans="6:8" x14ac:dyDescent="0.25">
      <c r="F543" s="9"/>
      <c r="G543" s="9"/>
      <c r="H543" s="9"/>
    </row>
    <row r="544" spans="6:8" x14ac:dyDescent="0.25">
      <c r="F544" s="9"/>
      <c r="G544" s="9"/>
      <c r="H544" s="9"/>
    </row>
    <row r="545" spans="6:8" x14ac:dyDescent="0.25">
      <c r="F545" s="9"/>
      <c r="G545" s="9"/>
      <c r="H545" s="9"/>
    </row>
    <row r="546" spans="6:8" x14ac:dyDescent="0.25">
      <c r="F546" s="9"/>
      <c r="G546" s="9"/>
      <c r="H546" s="9"/>
    </row>
    <row r="547" spans="6:8" x14ac:dyDescent="0.25">
      <c r="F547" s="9"/>
      <c r="G547" s="9"/>
      <c r="H547" s="9"/>
    </row>
    <row r="548" spans="6:8" x14ac:dyDescent="0.25">
      <c r="F548" s="9"/>
      <c r="G548" s="9"/>
      <c r="H548" s="9"/>
    </row>
    <row r="549" spans="6:8" x14ac:dyDescent="0.25">
      <c r="F549" s="9"/>
      <c r="G549" s="9"/>
      <c r="H549" s="9"/>
    </row>
    <row r="550" spans="6:8" x14ac:dyDescent="0.25">
      <c r="F550" s="9"/>
      <c r="G550" s="9"/>
      <c r="H550" s="9"/>
    </row>
    <row r="551" spans="6:8" x14ac:dyDescent="0.25">
      <c r="F551" s="9"/>
      <c r="G551" s="9"/>
      <c r="H551" s="9"/>
    </row>
    <row r="552" spans="6:8" x14ac:dyDescent="0.25">
      <c r="F552" s="9"/>
      <c r="G552" s="9"/>
      <c r="H552" s="9"/>
    </row>
    <row r="553" spans="6:8" x14ac:dyDescent="0.25">
      <c r="F553" s="9"/>
      <c r="G553" s="9"/>
      <c r="H553" s="9"/>
    </row>
    <row r="554" spans="6:8" x14ac:dyDescent="0.25">
      <c r="F554" s="9"/>
      <c r="G554" s="9"/>
      <c r="H554" s="9"/>
    </row>
    <row r="555" spans="6:8" x14ac:dyDescent="0.25">
      <c r="F555" s="9"/>
      <c r="G555" s="9"/>
      <c r="H555" s="9"/>
    </row>
    <row r="556" spans="6:8" x14ac:dyDescent="0.25">
      <c r="F556" s="9"/>
      <c r="G556" s="9"/>
      <c r="H556" s="9"/>
    </row>
    <row r="557" spans="6:8" x14ac:dyDescent="0.25">
      <c r="F557" s="9"/>
      <c r="G557" s="9"/>
      <c r="H557" s="9"/>
    </row>
    <row r="558" spans="6:8" x14ac:dyDescent="0.25">
      <c r="F558" s="9"/>
      <c r="G558" s="9"/>
      <c r="H558" s="9"/>
    </row>
    <row r="559" spans="6:8" x14ac:dyDescent="0.25">
      <c r="F559" s="9"/>
      <c r="G559" s="9"/>
      <c r="H559" s="9"/>
    </row>
    <row r="560" spans="6:8" x14ac:dyDescent="0.25">
      <c r="F560" s="9"/>
      <c r="G560" s="9"/>
      <c r="H560" s="9"/>
    </row>
    <row r="561" spans="6:8" x14ac:dyDescent="0.25">
      <c r="F561" s="9"/>
      <c r="G561" s="9"/>
      <c r="H561" s="9"/>
    </row>
    <row r="562" spans="6:8" x14ac:dyDescent="0.25">
      <c r="F562" s="9"/>
      <c r="G562" s="9"/>
      <c r="H562" s="9"/>
    </row>
    <row r="563" spans="6:8" x14ac:dyDescent="0.25">
      <c r="F563" s="9"/>
      <c r="G563" s="9"/>
      <c r="H563" s="9"/>
    </row>
    <row r="564" spans="6:8" x14ac:dyDescent="0.25">
      <c r="F564" s="9"/>
      <c r="G564" s="9"/>
      <c r="H564" s="9"/>
    </row>
    <row r="565" spans="6:8" x14ac:dyDescent="0.25">
      <c r="F565" s="9"/>
      <c r="G565" s="9"/>
      <c r="H565" s="9"/>
    </row>
    <row r="566" spans="6:8" x14ac:dyDescent="0.25">
      <c r="F566" s="9"/>
      <c r="G566" s="9"/>
      <c r="H566" s="9"/>
    </row>
    <row r="567" spans="6:8" x14ac:dyDescent="0.25">
      <c r="F567" s="9"/>
      <c r="G567" s="9"/>
      <c r="H567" s="9"/>
    </row>
    <row r="568" spans="6:8" x14ac:dyDescent="0.25">
      <c r="F568" s="9"/>
      <c r="G568" s="9"/>
      <c r="H568" s="9"/>
    </row>
    <row r="569" spans="6:8" x14ac:dyDescent="0.25">
      <c r="F569" s="9"/>
      <c r="G569" s="9"/>
      <c r="H569" s="9"/>
    </row>
    <row r="570" spans="6:8" x14ac:dyDescent="0.25">
      <c r="F570" s="9"/>
      <c r="G570" s="9"/>
      <c r="H570" s="9"/>
    </row>
    <row r="571" spans="6:8" x14ac:dyDescent="0.25">
      <c r="F571" s="9"/>
      <c r="G571" s="9"/>
      <c r="H571" s="9"/>
    </row>
    <row r="572" spans="6:8" x14ac:dyDescent="0.25">
      <c r="F572" s="9"/>
      <c r="G572" s="9"/>
      <c r="H572" s="9"/>
    </row>
    <row r="573" spans="6:8" x14ac:dyDescent="0.25">
      <c r="F573" s="9"/>
      <c r="G573" s="9"/>
      <c r="H573" s="9"/>
    </row>
    <row r="574" spans="6:8" x14ac:dyDescent="0.25">
      <c r="F574" s="9"/>
      <c r="G574" s="9"/>
      <c r="H574" s="9"/>
    </row>
    <row r="575" spans="6:8" x14ac:dyDescent="0.25">
      <c r="F575" s="9"/>
      <c r="G575" s="9"/>
      <c r="H575" s="9"/>
    </row>
    <row r="576" spans="6:8" x14ac:dyDescent="0.25">
      <c r="F576" s="9"/>
      <c r="G576" s="9"/>
      <c r="H576" s="9"/>
    </row>
    <row r="577" spans="6:8" x14ac:dyDescent="0.25">
      <c r="F577" s="9"/>
      <c r="G577" s="9"/>
      <c r="H577" s="9"/>
    </row>
    <row r="578" spans="6:8" x14ac:dyDescent="0.25">
      <c r="F578" s="9"/>
      <c r="G578" s="9"/>
      <c r="H578" s="9"/>
    </row>
    <row r="579" spans="6:8" x14ac:dyDescent="0.25">
      <c r="F579" s="9"/>
      <c r="G579" s="9"/>
      <c r="H579" s="9"/>
    </row>
    <row r="580" spans="6:8" x14ac:dyDescent="0.25">
      <c r="F580" s="9"/>
      <c r="G580" s="9"/>
      <c r="H580" s="9"/>
    </row>
    <row r="581" spans="6:8" x14ac:dyDescent="0.25">
      <c r="F581" s="9"/>
      <c r="G581" s="9"/>
      <c r="H581" s="9"/>
    </row>
    <row r="582" spans="6:8" x14ac:dyDescent="0.25">
      <c r="F582" s="9"/>
      <c r="G582" s="9"/>
      <c r="H582" s="9"/>
    </row>
    <row r="583" spans="6:8" x14ac:dyDescent="0.25">
      <c r="F583" s="9"/>
      <c r="G583" s="9"/>
      <c r="H583" s="9"/>
    </row>
    <row r="584" spans="6:8" x14ac:dyDescent="0.25">
      <c r="F584" s="9"/>
      <c r="G584" s="9"/>
      <c r="H584" s="9"/>
    </row>
    <row r="585" spans="6:8" x14ac:dyDescent="0.25">
      <c r="F585" s="9"/>
      <c r="G585" s="9"/>
      <c r="H585" s="9"/>
    </row>
    <row r="586" spans="6:8" x14ac:dyDescent="0.25">
      <c r="F586" s="9"/>
      <c r="G586" s="9"/>
      <c r="H586" s="9"/>
    </row>
    <row r="587" spans="6:8" x14ac:dyDescent="0.25">
      <c r="F587" s="9"/>
      <c r="G587" s="9"/>
      <c r="H587" s="9"/>
    </row>
    <row r="588" spans="6:8" x14ac:dyDescent="0.25">
      <c r="F588" s="9"/>
      <c r="G588" s="9"/>
      <c r="H588" s="9"/>
    </row>
    <row r="589" spans="6:8" x14ac:dyDescent="0.25">
      <c r="F589" s="9"/>
      <c r="G589" s="9"/>
      <c r="H589" s="9"/>
    </row>
    <row r="590" spans="6:8" x14ac:dyDescent="0.25">
      <c r="F590" s="9"/>
      <c r="G590" s="9"/>
      <c r="H590" s="9"/>
    </row>
    <row r="591" spans="6:8" x14ac:dyDescent="0.25">
      <c r="F591" s="9"/>
      <c r="G591" s="9"/>
      <c r="H591" s="9"/>
    </row>
    <row r="592" spans="6:8" x14ac:dyDescent="0.25">
      <c r="F592" s="9"/>
      <c r="G592" s="9"/>
      <c r="H592" s="9"/>
    </row>
    <row r="593" spans="6:8" x14ac:dyDescent="0.25">
      <c r="F593" s="9"/>
      <c r="G593" s="9"/>
      <c r="H593" s="9"/>
    </row>
    <row r="594" spans="6:8" x14ac:dyDescent="0.25">
      <c r="F594" s="9"/>
      <c r="G594" s="9"/>
      <c r="H594" s="9"/>
    </row>
    <row r="595" spans="6:8" x14ac:dyDescent="0.25">
      <c r="F595" s="9"/>
      <c r="G595" s="9"/>
      <c r="H595" s="9"/>
    </row>
    <row r="596" spans="6:8" x14ac:dyDescent="0.25">
      <c r="F596" s="9"/>
      <c r="G596" s="9"/>
      <c r="H596" s="9"/>
    </row>
  </sheetData>
  <sheetProtection insertRows="0"/>
  <sortState xmlns:xlrd2="http://schemas.microsoft.com/office/spreadsheetml/2017/richdata2" ref="A4:N349">
    <sortCondition ref="F4:F349"/>
  </sortState>
  <customSheetViews>
    <customSheetView guid="{53D7D3C7-2708-4992-B303-0666D983E72E}">
      <pane ySplit="3" topLeftCell="A4" activePane="bottomLeft" state="frozen"/>
      <selection pane="bottomLeft" activeCell="A21" sqref="A21"/>
      <pageMargins left="0" right="0" top="0" bottom="0" header="0" footer="0"/>
      <pageSetup paperSize="9" orientation="portrait" horizontalDpi="1200" verticalDpi="1200" r:id="rId1"/>
    </customSheetView>
  </customSheetViews>
  <mergeCells count="2">
    <mergeCell ref="I2:J2"/>
    <mergeCell ref="K2:L2"/>
  </mergeCells>
  <dataValidations count="5">
    <dataValidation type="date" allowBlank="1" showInputMessage="1" showErrorMessage="1" promptTitle="Date format" prompt="DD/MM/YY" sqref="G55:G324 F4:F325 H4:H324 G4:G53" xr:uid="{FEFCAAA8-AED7-446D-ADBC-FAF5CB852CAD}">
      <formula1>43556</formula1>
      <formula2>45504</formula2>
    </dataValidation>
    <dataValidation allowBlank="1" showInputMessage="1" showErrorMessage="1" sqref="G54" xr:uid="{61BB0103-89C4-45D1-9BDC-F37661C770BD}"/>
    <dataValidation type="date" allowBlank="1" showInputMessage="1" showErrorMessage="1" sqref="G325:G347 F326:F347 F348:G348 F350:G463" xr:uid="{6315F336-7851-49A6-8BAA-C0633BD50FFA}">
      <formula1>43556</formula1>
      <formula2>45504</formula2>
    </dataValidation>
    <dataValidation type="date" allowBlank="1" showInputMessage="1" showErrorMessage="1" sqref="F349:G349" xr:uid="{791BF2D6-D150-47AC-B24D-0EA951CF25AC}">
      <formula1>42826</formula1>
      <formula2>45504</formula2>
    </dataValidation>
    <dataValidation type="list" allowBlank="1" showInputMessage="1" showErrorMessage="1" sqref="E4:E84 E86:E539" xr:uid="{6F6038FF-74B8-4650-A502-F185F6AB4415}">
      <formula1>#REF!</formula1>
    </dataValidation>
  </dataValidations>
  <pageMargins left="0.7" right="0.7" top="0.75" bottom="0.75" header="0.3" footer="0.3"/>
  <pageSetup paperSize="9" orientation="portrait" horizontalDpi="1200" verticalDpi="12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10FE7-E33B-4BF8-A15F-6B42FE2B39B4}">
  <dimension ref="A1:Q687"/>
  <sheetViews>
    <sheetView topLeftCell="A100" workbookViewId="0">
      <selection activeCell="M120" sqref="M120"/>
    </sheetView>
  </sheetViews>
  <sheetFormatPr defaultRowHeight="15" x14ac:dyDescent="0.25"/>
  <cols>
    <col min="1" max="1" width="51.42578125" bestFit="1" customWidth="1"/>
    <col min="2" max="2" width="16" bestFit="1" customWidth="1"/>
    <col min="3" max="3" width="15.140625" bestFit="1" customWidth="1"/>
    <col min="4" max="4" width="13.42578125" bestFit="1" customWidth="1"/>
    <col min="5" max="5" width="19.5703125" bestFit="1" customWidth="1"/>
    <col min="6" max="6" width="12.7109375" bestFit="1" customWidth="1"/>
    <col min="7" max="7" width="10.42578125" bestFit="1" customWidth="1"/>
    <col min="8" max="8" width="12.7109375" bestFit="1" customWidth="1"/>
    <col min="10" max="10" width="11" bestFit="1" customWidth="1"/>
    <col min="12" max="12" width="11" bestFit="1" customWidth="1"/>
    <col min="13" max="13" width="10.85546875" bestFit="1" customWidth="1"/>
    <col min="14" max="14" width="11.85546875" bestFit="1" customWidth="1"/>
  </cols>
  <sheetData>
    <row r="1" spans="1:14" ht="15.75" x14ac:dyDescent="0.25">
      <c r="A1" s="112" t="s">
        <v>3441</v>
      </c>
      <c r="B1" s="1"/>
      <c r="C1" s="1"/>
      <c r="D1" s="1"/>
      <c r="E1" s="1"/>
      <c r="F1" s="1"/>
      <c r="G1" s="1"/>
      <c r="H1" s="1"/>
      <c r="I1" s="4" t="s">
        <v>0</v>
      </c>
      <c r="J1" s="5"/>
      <c r="K1" s="5"/>
      <c r="L1" s="5"/>
      <c r="M1" s="5"/>
      <c r="N1" s="6"/>
    </row>
    <row r="2" spans="1:14" ht="15.75" x14ac:dyDescent="0.25">
      <c r="A2" s="2"/>
      <c r="B2" s="2"/>
      <c r="C2" s="2"/>
      <c r="D2" s="2"/>
      <c r="E2" s="2"/>
      <c r="F2" s="2"/>
      <c r="G2" s="2"/>
      <c r="H2" s="2"/>
      <c r="I2" s="145" t="s">
        <v>1</v>
      </c>
      <c r="J2" s="146"/>
      <c r="K2" s="145" t="s">
        <v>2</v>
      </c>
      <c r="L2" s="146"/>
      <c r="M2" s="7" t="s">
        <v>3</v>
      </c>
      <c r="N2" s="7" t="s">
        <v>4</v>
      </c>
    </row>
    <row r="3" spans="1:14" ht="52.5" customHeight="1" x14ac:dyDescent="0.25">
      <c r="A3" s="3" t="s">
        <v>5</v>
      </c>
      <c r="B3" s="3" t="s">
        <v>6</v>
      </c>
      <c r="C3" s="3" t="s">
        <v>7</v>
      </c>
      <c r="D3" s="3" t="s">
        <v>8</v>
      </c>
      <c r="E3" s="3" t="s">
        <v>3432</v>
      </c>
      <c r="F3" s="3" t="s">
        <v>3435</v>
      </c>
      <c r="G3" s="3" t="s">
        <v>3436</v>
      </c>
      <c r="H3" s="3" t="s">
        <v>3437</v>
      </c>
      <c r="I3" s="21" t="s">
        <v>9</v>
      </c>
      <c r="J3" s="21" t="s">
        <v>3431</v>
      </c>
      <c r="K3" s="21" t="s">
        <v>9</v>
      </c>
      <c r="L3" s="21" t="s">
        <v>3431</v>
      </c>
      <c r="M3" s="8"/>
      <c r="N3" s="8"/>
    </row>
    <row r="4" spans="1:14" x14ac:dyDescent="0.25">
      <c r="A4" t="s">
        <v>623</v>
      </c>
      <c r="B4" s="11" t="s">
        <v>624</v>
      </c>
      <c r="C4" s="11" t="s">
        <v>625</v>
      </c>
      <c r="D4" s="11" t="s">
        <v>626</v>
      </c>
      <c r="E4" t="s">
        <v>14</v>
      </c>
      <c r="F4" s="9">
        <v>43608</v>
      </c>
      <c r="G4" s="9"/>
      <c r="H4" s="9"/>
      <c r="I4" s="10"/>
      <c r="J4" s="10"/>
      <c r="K4" s="10">
        <v>11</v>
      </c>
      <c r="L4" s="10"/>
      <c r="M4" s="10"/>
      <c r="N4" s="10"/>
    </row>
    <row r="5" spans="1:14" x14ac:dyDescent="0.25">
      <c r="A5" t="s">
        <v>627</v>
      </c>
      <c r="B5" s="11" t="s">
        <v>628</v>
      </c>
      <c r="C5" s="11" t="s">
        <v>629</v>
      </c>
      <c r="D5" s="11" t="s">
        <v>630</v>
      </c>
      <c r="E5" t="s">
        <v>14</v>
      </c>
      <c r="F5" s="9">
        <v>43612</v>
      </c>
      <c r="G5" s="9"/>
      <c r="H5" s="9"/>
      <c r="I5" s="10">
        <v>58.789499999999997</v>
      </c>
      <c r="J5" s="10">
        <v>17.560500000000001</v>
      </c>
      <c r="K5" s="10"/>
      <c r="L5" s="10"/>
      <c r="M5" s="10"/>
      <c r="N5" s="10"/>
    </row>
    <row r="6" spans="1:14" x14ac:dyDescent="0.25">
      <c r="A6" t="s">
        <v>631</v>
      </c>
      <c r="B6" s="11" t="s">
        <v>632</v>
      </c>
      <c r="C6" s="11" t="s">
        <v>633</v>
      </c>
      <c r="D6" s="11" t="s">
        <v>634</v>
      </c>
      <c r="E6" t="s">
        <v>14</v>
      </c>
      <c r="F6" s="9">
        <v>43626</v>
      </c>
      <c r="G6" s="9"/>
      <c r="H6" s="9"/>
      <c r="I6" s="10"/>
      <c r="J6" s="10"/>
      <c r="K6" s="10"/>
      <c r="L6" s="10"/>
      <c r="M6" s="10">
        <v>0.67</v>
      </c>
      <c r="N6" s="10"/>
    </row>
    <row r="7" spans="1:14" x14ac:dyDescent="0.25">
      <c r="A7" t="s">
        <v>635</v>
      </c>
      <c r="B7" s="11" t="s">
        <v>628</v>
      </c>
      <c r="C7" s="11" t="s">
        <v>636</v>
      </c>
      <c r="D7" s="11" t="s">
        <v>637</v>
      </c>
      <c r="E7" t="s">
        <v>14</v>
      </c>
      <c r="F7" s="9">
        <v>43642</v>
      </c>
      <c r="G7" s="9"/>
      <c r="H7" s="9"/>
      <c r="I7" s="10">
        <v>144.048</v>
      </c>
      <c r="J7" s="10">
        <v>18</v>
      </c>
      <c r="K7" s="10"/>
      <c r="L7" s="10"/>
      <c r="M7" s="10"/>
      <c r="N7" s="10"/>
    </row>
    <row r="8" spans="1:14" x14ac:dyDescent="0.25">
      <c r="A8" t="s">
        <v>638</v>
      </c>
      <c r="B8" s="11" t="s">
        <v>628</v>
      </c>
      <c r="C8" s="11" t="s">
        <v>639</v>
      </c>
      <c r="D8" s="11" t="s">
        <v>640</v>
      </c>
      <c r="E8" t="s">
        <v>14</v>
      </c>
      <c r="F8" s="9">
        <v>43649</v>
      </c>
      <c r="G8" s="9"/>
      <c r="H8" s="9"/>
      <c r="I8" s="10">
        <v>0</v>
      </c>
      <c r="J8" s="10">
        <v>35.85</v>
      </c>
      <c r="K8" s="10"/>
      <c r="L8" s="10"/>
      <c r="M8" s="10"/>
      <c r="N8" s="10"/>
    </row>
    <row r="9" spans="1:14" x14ac:dyDescent="0.25">
      <c r="A9" t="s">
        <v>641</v>
      </c>
      <c r="B9" s="11" t="s">
        <v>642</v>
      </c>
      <c r="C9" s="11" t="s">
        <v>643</v>
      </c>
      <c r="D9" s="11" t="s">
        <v>644</v>
      </c>
      <c r="E9" t="s">
        <v>14</v>
      </c>
      <c r="F9" s="9">
        <v>43672</v>
      </c>
      <c r="G9" s="9"/>
      <c r="H9" s="9"/>
      <c r="I9" s="10">
        <v>11.948399999999999</v>
      </c>
      <c r="J9" s="10">
        <v>54.431599999999996</v>
      </c>
      <c r="K9" s="10"/>
      <c r="L9" s="10"/>
      <c r="M9" s="10"/>
      <c r="N9" s="10"/>
    </row>
    <row r="10" spans="1:14" x14ac:dyDescent="0.25">
      <c r="A10" t="s">
        <v>645</v>
      </c>
      <c r="B10" s="11" t="s">
        <v>624</v>
      </c>
      <c r="C10" s="11" t="s">
        <v>646</v>
      </c>
      <c r="D10" s="11" t="s">
        <v>647</v>
      </c>
      <c r="E10" t="s">
        <v>14</v>
      </c>
      <c r="F10" s="9">
        <v>43714</v>
      </c>
      <c r="G10" s="9"/>
      <c r="H10" s="9"/>
      <c r="I10" s="10"/>
      <c r="J10" s="10"/>
      <c r="K10" s="10"/>
      <c r="L10" s="10"/>
      <c r="M10" s="10">
        <v>1.28</v>
      </c>
      <c r="N10" s="10"/>
    </row>
    <row r="11" spans="1:14" x14ac:dyDescent="0.25">
      <c r="A11" t="s">
        <v>648</v>
      </c>
      <c r="B11" s="11" t="s">
        <v>628</v>
      </c>
      <c r="C11" s="11" t="s">
        <v>649</v>
      </c>
      <c r="D11" s="11" t="s">
        <v>650</v>
      </c>
      <c r="E11" t="s">
        <v>14</v>
      </c>
      <c r="F11" s="9">
        <v>43732</v>
      </c>
      <c r="G11" s="9"/>
      <c r="H11" s="9"/>
      <c r="I11" s="10"/>
      <c r="J11" s="10"/>
      <c r="K11" s="10"/>
      <c r="L11" s="10"/>
      <c r="M11" s="10"/>
      <c r="N11" s="10">
        <v>1.6</v>
      </c>
    </row>
    <row r="12" spans="1:14" x14ac:dyDescent="0.25">
      <c r="A12" t="s">
        <v>651</v>
      </c>
      <c r="B12" s="11" t="s">
        <v>652</v>
      </c>
      <c r="C12" s="11" t="s">
        <v>646</v>
      </c>
      <c r="D12" s="11" t="s">
        <v>653</v>
      </c>
      <c r="E12" t="s">
        <v>14</v>
      </c>
      <c r="F12" s="9">
        <v>43763</v>
      </c>
      <c r="G12" s="9"/>
      <c r="H12" s="9"/>
      <c r="I12" s="10">
        <v>71.5852</v>
      </c>
      <c r="J12" s="10">
        <v>6.2248000000000001</v>
      </c>
      <c r="K12" s="10"/>
      <c r="L12" s="10"/>
      <c r="M12" s="10"/>
      <c r="N12" s="10"/>
    </row>
    <row r="13" spans="1:14" x14ac:dyDescent="0.25">
      <c r="A13" t="s">
        <v>3425</v>
      </c>
      <c r="B13" s="11" t="s">
        <v>624</v>
      </c>
      <c r="C13" s="11" t="s">
        <v>3423</v>
      </c>
      <c r="D13" s="11" t="s">
        <v>3424</v>
      </c>
      <c r="E13" t="s">
        <v>14</v>
      </c>
      <c r="F13" s="9">
        <v>43766</v>
      </c>
      <c r="G13" s="9"/>
      <c r="H13" s="9"/>
      <c r="J13" s="10"/>
      <c r="K13" s="10">
        <v>208</v>
      </c>
      <c r="L13" s="10"/>
      <c r="M13" s="10"/>
      <c r="N13" s="10"/>
    </row>
    <row r="14" spans="1:14" x14ac:dyDescent="0.25">
      <c r="A14" t="s">
        <v>654</v>
      </c>
      <c r="B14" s="11" t="s">
        <v>655</v>
      </c>
      <c r="C14" s="11" t="s">
        <v>656</v>
      </c>
      <c r="D14" s="11" t="s">
        <v>657</v>
      </c>
      <c r="E14" t="s">
        <v>14</v>
      </c>
      <c r="F14" s="9">
        <v>43845</v>
      </c>
      <c r="G14" s="9"/>
      <c r="H14" s="9"/>
      <c r="I14" s="10">
        <v>15.54</v>
      </c>
      <c r="J14" s="10">
        <v>2.3199999999999998</v>
      </c>
      <c r="K14" s="10"/>
      <c r="L14" s="10"/>
      <c r="M14" s="10"/>
      <c r="N14" s="10"/>
    </row>
    <row r="15" spans="1:14" x14ac:dyDescent="0.25">
      <c r="A15" t="s">
        <v>658</v>
      </c>
      <c r="B15" s="11" t="s">
        <v>628</v>
      </c>
      <c r="C15" s="11" t="s">
        <v>3430</v>
      </c>
      <c r="D15" s="11" t="s">
        <v>660</v>
      </c>
      <c r="E15" t="s">
        <v>14</v>
      </c>
      <c r="F15" s="9">
        <v>43889</v>
      </c>
      <c r="G15" s="9"/>
      <c r="H15" s="9"/>
      <c r="I15" s="10">
        <v>18.481199999999998</v>
      </c>
      <c r="J15" s="10">
        <v>289.53879999999998</v>
      </c>
      <c r="K15" s="10"/>
      <c r="L15" s="10"/>
      <c r="M15" s="10"/>
      <c r="N15" s="10"/>
    </row>
    <row r="16" spans="1:14" x14ac:dyDescent="0.25">
      <c r="A16" t="s">
        <v>661</v>
      </c>
      <c r="B16" s="11" t="s">
        <v>628</v>
      </c>
      <c r="C16" s="11" t="s">
        <v>662</v>
      </c>
      <c r="D16" s="11" t="s">
        <v>663</v>
      </c>
      <c r="E16" t="s">
        <v>14</v>
      </c>
      <c r="F16" s="9">
        <v>43890</v>
      </c>
      <c r="G16" s="9"/>
      <c r="H16" s="9"/>
      <c r="I16" s="10">
        <v>98.344999999999999</v>
      </c>
      <c r="J16" s="10">
        <v>12.154999999999999</v>
      </c>
      <c r="K16" s="10"/>
      <c r="L16" s="10"/>
      <c r="M16" s="10"/>
      <c r="N16" s="10"/>
    </row>
    <row r="17" spans="1:14" x14ac:dyDescent="0.25">
      <c r="A17" t="s">
        <v>664</v>
      </c>
      <c r="B17" s="11" t="s">
        <v>624</v>
      </c>
      <c r="C17" s="11" t="s">
        <v>665</v>
      </c>
      <c r="D17" s="11" t="s">
        <v>666</v>
      </c>
      <c r="E17" t="s">
        <v>14</v>
      </c>
      <c r="F17" s="9">
        <v>43921</v>
      </c>
      <c r="G17" s="9"/>
      <c r="H17" s="9"/>
      <c r="I17" s="10">
        <v>18.266399999999997</v>
      </c>
      <c r="J17" s="10">
        <v>2.9736000000000002</v>
      </c>
      <c r="K17" s="10"/>
      <c r="L17" s="10"/>
      <c r="M17" s="10"/>
      <c r="N17" s="10"/>
    </row>
    <row r="18" spans="1:14" x14ac:dyDescent="0.25">
      <c r="A18" t="s">
        <v>667</v>
      </c>
      <c r="B18" s="11" t="s">
        <v>642</v>
      </c>
      <c r="C18" s="11" t="s">
        <v>668</v>
      </c>
      <c r="D18" s="11" t="s">
        <v>669</v>
      </c>
      <c r="E18" t="s">
        <v>14</v>
      </c>
      <c r="F18" s="9">
        <v>43921</v>
      </c>
      <c r="G18" s="9"/>
      <c r="H18" s="9"/>
      <c r="I18" s="10">
        <v>2.3111999999999999</v>
      </c>
      <c r="J18" s="10">
        <v>4.1088000000000005</v>
      </c>
      <c r="K18" s="10"/>
      <c r="L18" s="10"/>
      <c r="M18" s="10"/>
      <c r="N18" s="10"/>
    </row>
    <row r="19" spans="1:14" x14ac:dyDescent="0.25">
      <c r="A19" t="s">
        <v>670</v>
      </c>
      <c r="B19" s="11" t="s">
        <v>632</v>
      </c>
      <c r="C19" s="11" t="s">
        <v>646</v>
      </c>
      <c r="D19" s="11" t="s">
        <v>671</v>
      </c>
      <c r="E19" t="s">
        <v>14</v>
      </c>
      <c r="F19" s="9">
        <v>43943</v>
      </c>
      <c r="G19" s="9"/>
      <c r="H19" s="9"/>
      <c r="I19" s="10">
        <v>117.4448</v>
      </c>
      <c r="J19" s="10">
        <v>16.0152</v>
      </c>
      <c r="K19" s="10"/>
      <c r="L19" s="10"/>
      <c r="M19" s="10"/>
      <c r="N19" s="10"/>
    </row>
    <row r="20" spans="1:14" x14ac:dyDescent="0.25">
      <c r="A20" t="s">
        <v>672</v>
      </c>
      <c r="B20" s="11" t="s">
        <v>628</v>
      </c>
      <c r="C20" s="11" t="s">
        <v>673</v>
      </c>
      <c r="D20" s="11" t="s">
        <v>674</v>
      </c>
      <c r="E20" t="s">
        <v>14</v>
      </c>
      <c r="F20" s="9">
        <v>43989</v>
      </c>
      <c r="G20" s="9"/>
      <c r="H20" s="9"/>
      <c r="I20" s="10"/>
      <c r="J20" s="10"/>
      <c r="K20" s="10">
        <v>10.3</v>
      </c>
      <c r="L20" s="10"/>
      <c r="M20" s="10"/>
      <c r="N20" s="10"/>
    </row>
    <row r="21" spans="1:14" x14ac:dyDescent="0.25">
      <c r="A21" t="s">
        <v>675</v>
      </c>
      <c r="B21" s="11" t="s">
        <v>628</v>
      </c>
      <c r="C21" s="11" t="s">
        <v>676</v>
      </c>
      <c r="D21" s="11" t="s">
        <v>677</v>
      </c>
      <c r="E21" t="s">
        <v>14</v>
      </c>
      <c r="F21" s="9">
        <v>44061</v>
      </c>
      <c r="G21" s="9"/>
      <c r="H21" s="9"/>
      <c r="I21" s="10">
        <v>56.153999999999996</v>
      </c>
      <c r="J21" s="10">
        <v>10.696</v>
      </c>
      <c r="K21" s="10"/>
      <c r="L21" s="10"/>
      <c r="M21" s="10"/>
      <c r="N21" s="10"/>
    </row>
    <row r="22" spans="1:14" x14ac:dyDescent="0.25">
      <c r="A22" t="s">
        <v>678</v>
      </c>
      <c r="B22" s="11" t="s">
        <v>624</v>
      </c>
      <c r="C22" s="11" t="s">
        <v>656</v>
      </c>
      <c r="D22" s="11" t="s">
        <v>679</v>
      </c>
      <c r="E22" t="s">
        <v>14</v>
      </c>
      <c r="F22" s="9">
        <v>44061</v>
      </c>
      <c r="G22" s="9"/>
      <c r="H22" s="9"/>
      <c r="I22" s="10"/>
      <c r="J22" s="10"/>
      <c r="K22" s="10"/>
      <c r="L22" s="10"/>
      <c r="M22" s="10">
        <v>2.2799999999999998</v>
      </c>
      <c r="N22" s="10"/>
    </row>
    <row r="23" spans="1:14" x14ac:dyDescent="0.25">
      <c r="A23" t="s">
        <v>678</v>
      </c>
      <c r="B23" s="11" t="s">
        <v>624</v>
      </c>
      <c r="C23" s="11" t="s">
        <v>656</v>
      </c>
      <c r="D23" s="11" t="s">
        <v>679</v>
      </c>
      <c r="E23" t="s">
        <v>14</v>
      </c>
      <c r="F23" s="9">
        <v>44061</v>
      </c>
      <c r="G23" s="9"/>
      <c r="H23" s="9"/>
      <c r="I23" s="10"/>
      <c r="J23" s="10"/>
      <c r="K23" s="10"/>
      <c r="L23" s="10"/>
      <c r="M23" s="10"/>
      <c r="N23" s="10">
        <v>0.05</v>
      </c>
    </row>
    <row r="24" spans="1:14" x14ac:dyDescent="0.25">
      <c r="A24" t="s">
        <v>680</v>
      </c>
      <c r="B24" s="11" t="s">
        <v>628</v>
      </c>
      <c r="C24" s="11" t="s">
        <v>681</v>
      </c>
      <c r="D24" s="11" t="s">
        <v>682</v>
      </c>
      <c r="E24" t="s">
        <v>14</v>
      </c>
      <c r="F24" s="9">
        <v>44070</v>
      </c>
      <c r="G24" s="9"/>
      <c r="H24" s="9"/>
      <c r="I24" s="10">
        <v>21.04</v>
      </c>
      <c r="J24" s="10">
        <v>110.46</v>
      </c>
      <c r="K24" s="10"/>
      <c r="L24" s="10"/>
      <c r="M24" s="10"/>
      <c r="N24" s="10"/>
    </row>
    <row r="25" spans="1:14" x14ac:dyDescent="0.25">
      <c r="A25" t="s">
        <v>683</v>
      </c>
      <c r="B25" s="11" t="s">
        <v>628</v>
      </c>
      <c r="C25" s="11" t="s">
        <v>684</v>
      </c>
      <c r="D25" s="11" t="s">
        <v>685</v>
      </c>
      <c r="E25" t="s">
        <v>14</v>
      </c>
      <c r="F25" s="9">
        <v>44099</v>
      </c>
      <c r="G25" s="9"/>
      <c r="H25" s="9"/>
      <c r="I25" s="10">
        <v>19.13</v>
      </c>
      <c r="J25" s="10">
        <v>31.09</v>
      </c>
      <c r="K25" s="10"/>
      <c r="L25" s="10"/>
      <c r="M25" s="10"/>
      <c r="N25" s="10"/>
    </row>
    <row r="26" spans="1:14" x14ac:dyDescent="0.25">
      <c r="A26" t="s">
        <v>686</v>
      </c>
      <c r="B26" s="11" t="s">
        <v>628</v>
      </c>
      <c r="C26" s="11" t="s">
        <v>687</v>
      </c>
      <c r="D26" s="11" t="s">
        <v>688</v>
      </c>
      <c r="E26" t="s">
        <v>14</v>
      </c>
      <c r="F26" s="9">
        <v>44145</v>
      </c>
      <c r="G26" s="9"/>
      <c r="H26" s="9"/>
      <c r="I26" s="10">
        <v>35.04</v>
      </c>
      <c r="J26" s="10">
        <v>8.76</v>
      </c>
      <c r="K26" s="10"/>
      <c r="L26" s="10"/>
      <c r="M26" s="10"/>
      <c r="N26" s="10"/>
    </row>
    <row r="27" spans="1:14" x14ac:dyDescent="0.25">
      <c r="A27" t="s">
        <v>689</v>
      </c>
      <c r="B27" s="11" t="s">
        <v>655</v>
      </c>
      <c r="C27" s="11" t="s">
        <v>690</v>
      </c>
      <c r="D27" s="11" t="s">
        <v>691</v>
      </c>
      <c r="E27" t="s">
        <v>14</v>
      </c>
      <c r="F27" s="9">
        <v>44145</v>
      </c>
      <c r="G27" s="9"/>
      <c r="H27" s="9"/>
      <c r="I27" s="10"/>
      <c r="J27" s="10">
        <v>14.46</v>
      </c>
      <c r="K27" s="10"/>
      <c r="L27" s="10"/>
      <c r="M27" s="10"/>
      <c r="N27" s="10"/>
    </row>
    <row r="28" spans="1:14" x14ac:dyDescent="0.25">
      <c r="A28" t="s">
        <v>692</v>
      </c>
      <c r="B28" s="11" t="s">
        <v>628</v>
      </c>
      <c r="C28" s="11" t="s">
        <v>693</v>
      </c>
      <c r="D28" s="11" t="s">
        <v>694</v>
      </c>
      <c r="E28" t="s">
        <v>14</v>
      </c>
      <c r="F28" s="9">
        <v>44154</v>
      </c>
      <c r="G28" s="9"/>
      <c r="H28" s="9"/>
      <c r="I28" s="10">
        <v>2.2399999999999998</v>
      </c>
      <c r="J28" s="10">
        <v>3.36</v>
      </c>
      <c r="K28" s="10"/>
      <c r="L28" s="10"/>
      <c r="M28" s="10"/>
      <c r="N28" s="10"/>
    </row>
    <row r="29" spans="1:14" x14ac:dyDescent="0.25">
      <c r="A29" t="s">
        <v>695</v>
      </c>
      <c r="B29" s="11" t="s">
        <v>628</v>
      </c>
      <c r="C29" s="11" t="s">
        <v>696</v>
      </c>
      <c r="D29" s="11" t="s">
        <v>697</v>
      </c>
      <c r="E29" t="s">
        <v>14</v>
      </c>
      <c r="F29" s="9">
        <v>44159</v>
      </c>
      <c r="G29" s="9"/>
      <c r="H29" s="9"/>
      <c r="I29" s="10"/>
      <c r="J29" s="10"/>
      <c r="K29" s="10"/>
      <c r="L29" s="10"/>
      <c r="M29" s="10">
        <v>4.5999999999999996</v>
      </c>
      <c r="N29" s="10"/>
    </row>
    <row r="30" spans="1:14" x14ac:dyDescent="0.25">
      <c r="A30" t="s">
        <v>698</v>
      </c>
      <c r="B30" s="11" t="s">
        <v>628</v>
      </c>
      <c r="C30" s="11" t="s">
        <v>659</v>
      </c>
      <c r="D30" s="11" t="s">
        <v>699</v>
      </c>
      <c r="E30" t="s">
        <v>14</v>
      </c>
      <c r="F30" s="9">
        <v>44179</v>
      </c>
      <c r="G30" s="9"/>
      <c r="H30" s="9"/>
      <c r="I30" s="10">
        <v>17.362499999999997</v>
      </c>
      <c r="J30" s="10">
        <v>5.7874999999999996</v>
      </c>
      <c r="K30" s="10"/>
      <c r="L30" s="10"/>
      <c r="M30" s="10"/>
      <c r="N30" s="10"/>
    </row>
    <row r="31" spans="1:14" x14ac:dyDescent="0.25">
      <c r="A31" t="s">
        <v>700</v>
      </c>
      <c r="B31" s="11" t="s">
        <v>628</v>
      </c>
      <c r="C31" s="11" t="s">
        <v>639</v>
      </c>
      <c r="D31" s="11" t="s">
        <v>701</v>
      </c>
      <c r="E31" t="s">
        <v>14</v>
      </c>
      <c r="F31" s="9">
        <v>44238</v>
      </c>
      <c r="G31" s="9"/>
      <c r="H31" s="9"/>
      <c r="I31" s="10"/>
      <c r="J31" s="10">
        <v>84.55</v>
      </c>
      <c r="K31" s="10"/>
      <c r="L31" s="10"/>
      <c r="M31" s="10"/>
      <c r="N31" s="10"/>
    </row>
    <row r="32" spans="1:14" x14ac:dyDescent="0.25">
      <c r="A32" t="s">
        <v>702</v>
      </c>
      <c r="B32" s="11" t="s">
        <v>628</v>
      </c>
      <c r="C32" s="11" t="s">
        <v>639</v>
      </c>
      <c r="D32" s="11" t="s">
        <v>701</v>
      </c>
      <c r="E32" t="s">
        <v>14</v>
      </c>
      <c r="F32" s="9">
        <v>44238</v>
      </c>
      <c r="G32" s="9"/>
      <c r="H32" s="9"/>
      <c r="I32" s="10"/>
      <c r="J32" s="10">
        <v>20.38</v>
      </c>
      <c r="K32" s="10"/>
      <c r="L32" s="10"/>
      <c r="M32" s="10"/>
      <c r="N32" s="10"/>
    </row>
    <row r="33" spans="1:14" x14ac:dyDescent="0.25">
      <c r="A33" t="s">
        <v>703</v>
      </c>
      <c r="B33" s="11" t="s">
        <v>628</v>
      </c>
      <c r="C33" s="11" t="s">
        <v>639</v>
      </c>
      <c r="D33" s="11" t="s">
        <v>701</v>
      </c>
      <c r="E33" t="s">
        <v>14</v>
      </c>
      <c r="F33" s="9">
        <v>44238</v>
      </c>
      <c r="G33" s="9"/>
      <c r="H33" s="9"/>
      <c r="I33" s="10"/>
      <c r="J33" s="10">
        <v>37</v>
      </c>
      <c r="K33" s="10"/>
      <c r="L33" s="10"/>
      <c r="M33" s="10"/>
      <c r="N33" s="10"/>
    </row>
    <row r="34" spans="1:14" x14ac:dyDescent="0.25">
      <c r="A34" t="s">
        <v>704</v>
      </c>
      <c r="B34" s="11" t="s">
        <v>628</v>
      </c>
      <c r="C34" s="11" t="s">
        <v>705</v>
      </c>
      <c r="D34" s="11" t="s">
        <v>706</v>
      </c>
      <c r="E34" t="s">
        <v>14</v>
      </c>
      <c r="F34" s="9">
        <v>44239</v>
      </c>
      <c r="G34" s="9"/>
      <c r="H34" s="9"/>
      <c r="I34" s="10">
        <v>72.884</v>
      </c>
      <c r="J34" s="10">
        <v>23.016000000000002</v>
      </c>
      <c r="K34" s="10"/>
      <c r="L34" s="10"/>
      <c r="M34" s="10"/>
      <c r="N34" s="10"/>
    </row>
    <row r="35" spans="1:14" x14ac:dyDescent="0.25">
      <c r="A35" t="s">
        <v>707</v>
      </c>
      <c r="B35" s="11" t="s">
        <v>628</v>
      </c>
      <c r="C35" s="11" t="s">
        <v>705</v>
      </c>
      <c r="D35" s="11" t="s">
        <v>708</v>
      </c>
      <c r="E35" t="s">
        <v>14</v>
      </c>
      <c r="F35" s="9">
        <v>44239</v>
      </c>
      <c r="G35" s="9"/>
      <c r="H35" s="9"/>
      <c r="I35" s="10">
        <v>5.9683000000000002</v>
      </c>
      <c r="J35" s="10">
        <v>39.941699999999997</v>
      </c>
      <c r="K35" s="10"/>
      <c r="L35" s="10"/>
      <c r="M35" s="10"/>
      <c r="N35" s="10"/>
    </row>
    <row r="36" spans="1:14" x14ac:dyDescent="0.25">
      <c r="A36" t="s">
        <v>709</v>
      </c>
      <c r="B36" s="11" t="s">
        <v>628</v>
      </c>
      <c r="C36" s="11" t="s">
        <v>710</v>
      </c>
      <c r="D36" s="11" t="s">
        <v>711</v>
      </c>
      <c r="E36" t="s">
        <v>14</v>
      </c>
      <c r="F36" s="9">
        <v>44313</v>
      </c>
      <c r="G36" s="9"/>
      <c r="H36" s="9"/>
      <c r="I36" s="10">
        <v>29.759387999999998</v>
      </c>
      <c r="J36" s="10">
        <v>16.710611999999998</v>
      </c>
      <c r="K36" s="10"/>
      <c r="L36" s="10"/>
      <c r="M36" s="10"/>
      <c r="N36" s="10"/>
    </row>
    <row r="37" spans="1:14" x14ac:dyDescent="0.25">
      <c r="A37" t="s">
        <v>712</v>
      </c>
      <c r="B37" s="11" t="s">
        <v>628</v>
      </c>
      <c r="C37" s="11" t="s">
        <v>713</v>
      </c>
      <c r="D37" s="11" t="s">
        <v>714</v>
      </c>
      <c r="E37" t="s">
        <v>14</v>
      </c>
      <c r="F37" s="9">
        <v>44390</v>
      </c>
      <c r="G37" s="9"/>
      <c r="H37" s="9"/>
      <c r="I37" s="10">
        <v>38.960999999999999</v>
      </c>
      <c r="J37" s="10">
        <v>4.3289999999999997</v>
      </c>
      <c r="K37" s="10"/>
      <c r="L37" s="10"/>
      <c r="M37" s="10"/>
      <c r="N37" s="10"/>
    </row>
    <row r="38" spans="1:14" x14ac:dyDescent="0.25">
      <c r="A38" t="s">
        <v>715</v>
      </c>
      <c r="B38" s="11" t="s">
        <v>628</v>
      </c>
      <c r="C38" s="11" t="s">
        <v>705</v>
      </c>
      <c r="D38" s="11" t="s">
        <v>716</v>
      </c>
      <c r="E38" t="s">
        <v>14</v>
      </c>
      <c r="F38" s="9">
        <v>44390</v>
      </c>
      <c r="G38" s="9"/>
      <c r="H38" s="9"/>
      <c r="I38" s="10">
        <v>454.99289999999996</v>
      </c>
      <c r="J38" s="10">
        <v>204.41709999999998</v>
      </c>
      <c r="K38" s="10"/>
      <c r="L38" s="10"/>
      <c r="M38" s="10"/>
      <c r="N38" s="10"/>
    </row>
    <row r="39" spans="1:14" x14ac:dyDescent="0.25">
      <c r="A39" t="s">
        <v>717</v>
      </c>
      <c r="B39" s="11" t="s">
        <v>655</v>
      </c>
      <c r="C39" s="11" t="s">
        <v>690</v>
      </c>
      <c r="D39" s="11" t="s">
        <v>718</v>
      </c>
      <c r="E39" t="s">
        <v>14</v>
      </c>
      <c r="F39" s="9">
        <v>44410</v>
      </c>
      <c r="G39" s="9"/>
      <c r="H39" s="9"/>
      <c r="I39" s="10">
        <v>55.802999999999997</v>
      </c>
      <c r="J39" s="10">
        <v>28.747</v>
      </c>
      <c r="K39" s="10"/>
      <c r="L39" s="10"/>
      <c r="M39" s="10"/>
      <c r="N39" s="10"/>
    </row>
    <row r="40" spans="1:14" x14ac:dyDescent="0.25">
      <c r="A40" t="s">
        <v>719</v>
      </c>
      <c r="B40" s="11" t="s">
        <v>628</v>
      </c>
      <c r="C40" s="11" t="s">
        <v>720</v>
      </c>
      <c r="D40" s="11" t="s">
        <v>721</v>
      </c>
      <c r="E40" t="s">
        <v>14</v>
      </c>
      <c r="F40" s="9">
        <v>44432</v>
      </c>
      <c r="G40" s="9"/>
      <c r="H40" s="9"/>
      <c r="I40" s="10">
        <v>8.3523999999999994</v>
      </c>
      <c r="J40" s="10">
        <v>2.6375999999999999</v>
      </c>
      <c r="K40" s="10"/>
      <c r="L40" s="10"/>
      <c r="M40" s="10"/>
      <c r="N40" s="10"/>
    </row>
    <row r="41" spans="1:14" x14ac:dyDescent="0.25">
      <c r="A41" t="s">
        <v>722</v>
      </c>
      <c r="B41" s="11" t="s">
        <v>628</v>
      </c>
      <c r="C41" s="11" t="s">
        <v>629</v>
      </c>
      <c r="D41" s="11" t="s">
        <v>723</v>
      </c>
      <c r="E41" t="s">
        <v>14</v>
      </c>
      <c r="F41" s="9">
        <v>44435</v>
      </c>
      <c r="G41" s="9"/>
      <c r="H41" s="9"/>
      <c r="I41" s="10">
        <v>24.696000000000002</v>
      </c>
      <c r="J41" s="10">
        <v>2.7440000000000002</v>
      </c>
      <c r="K41" s="10"/>
      <c r="L41" s="10"/>
      <c r="M41" s="10"/>
      <c r="N41" s="10"/>
    </row>
    <row r="42" spans="1:14" x14ac:dyDescent="0.25">
      <c r="A42" t="s">
        <v>724</v>
      </c>
      <c r="B42" s="11" t="s">
        <v>628</v>
      </c>
      <c r="C42" s="11" t="s">
        <v>636</v>
      </c>
      <c r="D42" s="11" t="s">
        <v>725</v>
      </c>
      <c r="E42" t="s">
        <v>14</v>
      </c>
      <c r="F42" s="9">
        <v>44461</v>
      </c>
      <c r="G42" s="9"/>
      <c r="H42" s="9"/>
      <c r="I42" s="10">
        <v>28.181999999999995</v>
      </c>
      <c r="J42" s="10">
        <v>12.077999999999999</v>
      </c>
      <c r="K42" s="10"/>
      <c r="L42" s="10"/>
      <c r="M42" s="10"/>
      <c r="N42" s="10"/>
    </row>
    <row r="43" spans="1:14" x14ac:dyDescent="0.25">
      <c r="A43" t="s">
        <v>726</v>
      </c>
      <c r="B43" s="11" t="s">
        <v>632</v>
      </c>
      <c r="C43" s="11" t="s">
        <v>727</v>
      </c>
      <c r="D43" s="11" t="s">
        <v>728</v>
      </c>
      <c r="E43" t="s">
        <v>14</v>
      </c>
      <c r="F43" s="9">
        <v>44462</v>
      </c>
      <c r="G43" s="9"/>
      <c r="H43" s="9"/>
      <c r="I43" s="10">
        <v>56.238</v>
      </c>
      <c r="J43" s="10">
        <v>30.281999999999996</v>
      </c>
      <c r="K43" s="10"/>
      <c r="L43" s="10"/>
      <c r="M43" s="10"/>
      <c r="N43" s="10"/>
    </row>
    <row r="44" spans="1:14" x14ac:dyDescent="0.25">
      <c r="A44" t="s">
        <v>729</v>
      </c>
      <c r="B44" s="11" t="s">
        <v>628</v>
      </c>
      <c r="C44" s="11" t="s">
        <v>676</v>
      </c>
      <c r="D44" s="11" t="s">
        <v>730</v>
      </c>
      <c r="E44" t="s">
        <v>14</v>
      </c>
      <c r="F44" s="9">
        <v>44463</v>
      </c>
      <c r="G44" s="9"/>
      <c r="H44" s="9"/>
      <c r="I44" s="10"/>
      <c r="J44" s="10">
        <v>57.71</v>
      </c>
      <c r="K44" s="10"/>
      <c r="L44" s="10"/>
      <c r="M44" s="10"/>
      <c r="N44" s="10"/>
    </row>
    <row r="45" spans="1:14" x14ac:dyDescent="0.25">
      <c r="A45" t="s">
        <v>731</v>
      </c>
      <c r="B45" s="11" t="s">
        <v>628</v>
      </c>
      <c r="C45" s="11" t="s">
        <v>732</v>
      </c>
      <c r="D45" s="11" t="s">
        <v>733</v>
      </c>
      <c r="E45" t="s">
        <v>14</v>
      </c>
      <c r="F45" s="9">
        <v>44480</v>
      </c>
      <c r="G45" s="9"/>
      <c r="H45" s="9"/>
      <c r="I45" s="10">
        <v>17.805392000000001</v>
      </c>
      <c r="J45" s="10">
        <v>2.764608</v>
      </c>
      <c r="K45" s="10"/>
      <c r="L45" s="10"/>
      <c r="M45" s="10"/>
      <c r="N45" s="10"/>
    </row>
    <row r="46" spans="1:14" x14ac:dyDescent="0.25">
      <c r="A46" t="s">
        <v>734</v>
      </c>
      <c r="B46" s="11" t="s">
        <v>642</v>
      </c>
      <c r="C46" s="11" t="s">
        <v>735</v>
      </c>
      <c r="D46" s="11" t="s">
        <v>736</v>
      </c>
      <c r="E46" t="s">
        <v>14</v>
      </c>
      <c r="F46" s="9">
        <v>44498</v>
      </c>
      <c r="G46" s="9"/>
      <c r="H46" s="9"/>
      <c r="I46" s="10"/>
      <c r="J46" s="10"/>
      <c r="K46" s="10"/>
      <c r="L46" s="10"/>
      <c r="M46" s="10">
        <v>5</v>
      </c>
      <c r="N46" s="10"/>
    </row>
    <row r="47" spans="1:14" x14ac:dyDescent="0.25">
      <c r="A47" t="s">
        <v>737</v>
      </c>
      <c r="B47" s="11" t="s">
        <v>628</v>
      </c>
      <c r="C47" s="11" t="s">
        <v>662</v>
      </c>
      <c r="D47" s="11" t="s">
        <v>738</v>
      </c>
      <c r="E47" t="s">
        <v>14</v>
      </c>
      <c r="F47" s="9">
        <v>44540</v>
      </c>
      <c r="G47" s="9"/>
      <c r="H47" s="9"/>
      <c r="I47" s="10">
        <v>160.96</v>
      </c>
      <c r="J47" s="10">
        <v>4.62</v>
      </c>
      <c r="K47" s="10"/>
      <c r="L47" s="10"/>
      <c r="M47" s="10"/>
      <c r="N47" s="10"/>
    </row>
    <row r="48" spans="1:14" x14ac:dyDescent="0.25">
      <c r="A48" t="s">
        <v>739</v>
      </c>
      <c r="B48" s="11" t="s">
        <v>628</v>
      </c>
      <c r="C48" s="11" t="s">
        <v>740</v>
      </c>
      <c r="D48" s="11" t="s">
        <v>741</v>
      </c>
      <c r="E48" t="s">
        <v>14</v>
      </c>
      <c r="F48" s="9">
        <v>44552</v>
      </c>
      <c r="G48" s="9"/>
      <c r="H48" s="9"/>
      <c r="I48" s="10"/>
      <c r="J48" s="10">
        <v>18.2</v>
      </c>
      <c r="K48" s="10"/>
      <c r="L48" s="10"/>
      <c r="M48" s="10"/>
      <c r="N48" s="10"/>
    </row>
    <row r="49" spans="1:14" x14ac:dyDescent="0.25">
      <c r="A49" t="s">
        <v>742</v>
      </c>
      <c r="B49" s="11" t="s">
        <v>628</v>
      </c>
      <c r="C49" s="11" t="s">
        <v>684</v>
      </c>
      <c r="D49" s="11" t="s">
        <v>743</v>
      </c>
      <c r="E49" t="s">
        <v>14</v>
      </c>
      <c r="F49" s="9">
        <v>44586</v>
      </c>
      <c r="G49" s="9"/>
      <c r="H49" s="9"/>
      <c r="I49" s="10">
        <v>185.78159999999997</v>
      </c>
      <c r="J49" s="10">
        <v>72.248400000000004</v>
      </c>
      <c r="K49" s="10"/>
      <c r="L49" s="10"/>
      <c r="M49" s="10"/>
      <c r="N49" s="10"/>
    </row>
    <row r="50" spans="1:14" x14ac:dyDescent="0.25">
      <c r="A50" t="s">
        <v>744</v>
      </c>
      <c r="B50" s="11" t="s">
        <v>628</v>
      </c>
      <c r="C50" s="11" t="s">
        <v>745</v>
      </c>
      <c r="D50" s="11" t="s">
        <v>746</v>
      </c>
      <c r="E50" t="s">
        <v>14</v>
      </c>
      <c r="F50" s="9">
        <v>44588</v>
      </c>
      <c r="G50" s="9"/>
      <c r="H50" s="9"/>
      <c r="I50" s="10">
        <v>2.4089999999999998</v>
      </c>
      <c r="J50" s="10">
        <v>13.650999999999998</v>
      </c>
      <c r="K50" s="10"/>
      <c r="L50" s="10"/>
      <c r="M50" s="10"/>
      <c r="N50" s="10"/>
    </row>
    <row r="51" spans="1:14" x14ac:dyDescent="0.25">
      <c r="A51" t="s">
        <v>747</v>
      </c>
      <c r="B51" s="11" t="s">
        <v>628</v>
      </c>
      <c r="C51" s="11" t="s">
        <v>745</v>
      </c>
      <c r="D51" s="11" t="s">
        <v>746</v>
      </c>
      <c r="E51" t="s">
        <v>14</v>
      </c>
      <c r="F51" s="9">
        <v>44593</v>
      </c>
      <c r="G51" s="9"/>
      <c r="H51" s="9"/>
      <c r="I51" s="10">
        <v>12.122999999999999</v>
      </c>
      <c r="J51" s="10">
        <v>68.696999999999989</v>
      </c>
      <c r="K51" s="10"/>
      <c r="L51" s="10"/>
      <c r="M51" s="10"/>
      <c r="N51" s="10"/>
    </row>
    <row r="52" spans="1:14" x14ac:dyDescent="0.25">
      <c r="A52" t="s">
        <v>748</v>
      </c>
      <c r="B52" s="11" t="s">
        <v>628</v>
      </c>
      <c r="C52" s="11" t="s">
        <v>659</v>
      </c>
      <c r="D52" s="11" t="s">
        <v>749</v>
      </c>
      <c r="E52" t="s">
        <v>14</v>
      </c>
      <c r="F52" s="9">
        <v>44623</v>
      </c>
      <c r="G52" s="9"/>
      <c r="H52" s="9"/>
      <c r="I52" s="10">
        <v>14.972999999999999</v>
      </c>
      <c r="J52" s="10">
        <v>6.7269999999999994</v>
      </c>
      <c r="K52" s="10"/>
      <c r="L52" s="10"/>
      <c r="M52" s="10"/>
      <c r="N52" s="10"/>
    </row>
    <row r="53" spans="1:14" x14ac:dyDescent="0.25">
      <c r="A53" t="s">
        <v>750</v>
      </c>
      <c r="B53" s="11" t="s">
        <v>624</v>
      </c>
      <c r="C53" s="11" t="s">
        <v>646</v>
      </c>
      <c r="D53" s="11" t="s">
        <v>751</v>
      </c>
      <c r="E53" t="s">
        <v>14</v>
      </c>
      <c r="F53" s="9">
        <v>44697</v>
      </c>
      <c r="G53" s="9"/>
      <c r="H53" s="9"/>
      <c r="I53" s="10"/>
      <c r="J53" s="10"/>
      <c r="K53" s="10">
        <v>0.6</v>
      </c>
      <c r="L53" s="10"/>
      <c r="M53" s="10"/>
      <c r="N53" s="10"/>
    </row>
    <row r="54" spans="1:14" x14ac:dyDescent="0.25">
      <c r="A54" t="s">
        <v>750</v>
      </c>
      <c r="B54" s="11" t="s">
        <v>624</v>
      </c>
      <c r="C54" s="11" t="s">
        <v>646</v>
      </c>
      <c r="D54" s="11" t="s">
        <v>751</v>
      </c>
      <c r="E54" t="s">
        <v>14</v>
      </c>
      <c r="F54" s="9">
        <v>44697</v>
      </c>
      <c r="G54" s="9"/>
      <c r="H54" s="9"/>
      <c r="I54" s="10"/>
      <c r="J54" s="10"/>
      <c r="K54" s="10"/>
      <c r="L54" s="10"/>
      <c r="M54" s="10">
        <v>3</v>
      </c>
      <c r="N54" s="10"/>
    </row>
    <row r="55" spans="1:14" x14ac:dyDescent="0.25">
      <c r="A55" t="s">
        <v>752</v>
      </c>
      <c r="B55" s="11" t="s">
        <v>628</v>
      </c>
      <c r="C55" s="11" t="s">
        <v>745</v>
      </c>
      <c r="D55" s="11" t="s">
        <v>753</v>
      </c>
      <c r="E55" t="s">
        <v>14</v>
      </c>
      <c r="F55" s="9">
        <v>44743</v>
      </c>
      <c r="G55" s="9"/>
      <c r="H55" s="9"/>
      <c r="I55" s="10"/>
      <c r="J55" s="10">
        <v>1.5</v>
      </c>
      <c r="K55" s="10"/>
      <c r="L55" s="10"/>
      <c r="M55" s="10"/>
      <c r="N55" s="10"/>
    </row>
    <row r="56" spans="1:14" x14ac:dyDescent="0.25">
      <c r="A56" t="s">
        <v>754</v>
      </c>
      <c r="B56" s="11" t="s">
        <v>628</v>
      </c>
      <c r="C56" s="11" t="s">
        <v>745</v>
      </c>
      <c r="D56" s="11" t="s">
        <v>755</v>
      </c>
      <c r="E56" t="s">
        <v>14</v>
      </c>
      <c r="F56" s="9">
        <v>44749</v>
      </c>
      <c r="G56" s="9"/>
      <c r="H56" s="9"/>
      <c r="I56" s="10">
        <v>24</v>
      </c>
      <c r="J56" s="10">
        <v>24</v>
      </c>
      <c r="K56" s="10"/>
      <c r="L56" s="10"/>
      <c r="M56" s="10"/>
      <c r="N56" s="10"/>
    </row>
    <row r="57" spans="1:14" x14ac:dyDescent="0.25">
      <c r="A57" t="s">
        <v>756</v>
      </c>
      <c r="B57" s="11" t="s">
        <v>624</v>
      </c>
      <c r="C57" s="11" t="s">
        <v>649</v>
      </c>
      <c r="D57" s="11" t="s">
        <v>757</v>
      </c>
      <c r="E57" t="s">
        <v>14</v>
      </c>
      <c r="F57" s="9">
        <v>44754</v>
      </c>
      <c r="G57" s="9"/>
      <c r="H57" s="9"/>
      <c r="I57" s="10">
        <v>2</v>
      </c>
      <c r="J57" s="10">
        <v>16.39</v>
      </c>
      <c r="K57" s="10"/>
      <c r="L57" s="10"/>
      <c r="M57" s="10"/>
      <c r="N57" s="10"/>
    </row>
    <row r="58" spans="1:14" x14ac:dyDescent="0.25">
      <c r="A58" t="s">
        <v>758</v>
      </c>
      <c r="B58" s="11" t="s">
        <v>624</v>
      </c>
      <c r="C58" s="11" t="s">
        <v>759</v>
      </c>
      <c r="D58" s="11" t="s">
        <v>760</v>
      </c>
      <c r="E58" t="s">
        <v>14</v>
      </c>
      <c r="F58" s="9">
        <v>44754</v>
      </c>
      <c r="G58" s="9"/>
      <c r="H58" s="9"/>
      <c r="I58" s="10">
        <v>37.5</v>
      </c>
      <c r="J58" s="10">
        <v>12.5</v>
      </c>
      <c r="K58" s="10"/>
      <c r="L58" s="10"/>
      <c r="M58" s="10"/>
      <c r="N58" s="10"/>
    </row>
    <row r="59" spans="1:14" x14ac:dyDescent="0.25">
      <c r="A59" t="s">
        <v>758</v>
      </c>
      <c r="B59" s="11" t="s">
        <v>624</v>
      </c>
      <c r="C59" s="11" t="s">
        <v>759</v>
      </c>
      <c r="D59" s="11" t="s">
        <v>760</v>
      </c>
      <c r="E59" t="s">
        <v>14</v>
      </c>
      <c r="F59" s="9">
        <v>44755</v>
      </c>
      <c r="G59" s="9"/>
      <c r="H59" s="9"/>
      <c r="I59" s="10"/>
      <c r="J59" s="10"/>
      <c r="K59" s="10"/>
      <c r="L59" s="10"/>
      <c r="M59" s="10">
        <v>1.454</v>
      </c>
      <c r="N59" s="10"/>
    </row>
    <row r="60" spans="1:14" x14ac:dyDescent="0.25">
      <c r="A60" t="s">
        <v>761</v>
      </c>
      <c r="B60" s="11" t="s">
        <v>628</v>
      </c>
      <c r="C60" s="11" t="s">
        <v>636</v>
      </c>
      <c r="D60" s="11" t="s">
        <v>762</v>
      </c>
      <c r="E60" t="s">
        <v>14</v>
      </c>
      <c r="F60" s="9">
        <v>44776</v>
      </c>
      <c r="G60" s="9"/>
      <c r="H60" s="9"/>
      <c r="I60" s="10">
        <v>16.920000000000002</v>
      </c>
      <c r="J60" s="10">
        <v>1.8800000000000001</v>
      </c>
      <c r="K60" s="10"/>
      <c r="L60" s="10"/>
      <c r="M60" s="10"/>
      <c r="N60" s="10"/>
    </row>
    <row r="61" spans="1:14" x14ac:dyDescent="0.25">
      <c r="A61" t="s">
        <v>763</v>
      </c>
      <c r="B61" s="11" t="s">
        <v>624</v>
      </c>
      <c r="C61" s="11" t="s">
        <v>646</v>
      </c>
      <c r="D61" s="11" t="s">
        <v>764</v>
      </c>
      <c r="E61" t="s">
        <v>14</v>
      </c>
      <c r="F61" s="9">
        <v>44831</v>
      </c>
      <c r="G61" s="9"/>
      <c r="H61" s="9"/>
      <c r="I61" s="10"/>
      <c r="J61" s="10"/>
      <c r="K61" s="10"/>
      <c r="L61" s="10"/>
      <c r="M61" s="10">
        <v>1.5</v>
      </c>
      <c r="N61" s="10"/>
    </row>
    <row r="62" spans="1:14" x14ac:dyDescent="0.25">
      <c r="A62" t="s">
        <v>765</v>
      </c>
      <c r="B62" s="11" t="s">
        <v>632</v>
      </c>
      <c r="C62" s="11" t="s">
        <v>646</v>
      </c>
      <c r="D62" s="11" t="s">
        <v>766</v>
      </c>
      <c r="E62" t="s">
        <v>14</v>
      </c>
      <c r="F62" s="9">
        <v>44831</v>
      </c>
      <c r="G62" s="9"/>
      <c r="H62" s="9"/>
      <c r="I62" s="10"/>
      <c r="J62" s="10"/>
      <c r="K62" s="10"/>
      <c r="L62" s="10"/>
      <c r="M62" s="10">
        <v>1.1000000000000001</v>
      </c>
      <c r="N62" s="10"/>
    </row>
    <row r="63" spans="1:14" x14ac:dyDescent="0.25">
      <c r="A63" t="s">
        <v>767</v>
      </c>
      <c r="B63" s="11" t="s">
        <v>655</v>
      </c>
      <c r="C63" s="11" t="s">
        <v>646</v>
      </c>
      <c r="D63" s="11" t="s">
        <v>768</v>
      </c>
      <c r="E63" t="s">
        <v>14</v>
      </c>
      <c r="F63" s="9">
        <v>44831</v>
      </c>
      <c r="G63" s="9"/>
      <c r="H63" s="9"/>
      <c r="I63" s="10"/>
      <c r="J63" s="10"/>
      <c r="K63" s="10"/>
      <c r="L63" s="10"/>
      <c r="M63" s="10">
        <v>0.75</v>
      </c>
      <c r="N63" s="10"/>
    </row>
    <row r="64" spans="1:14" x14ac:dyDescent="0.25">
      <c r="A64" t="s">
        <v>769</v>
      </c>
      <c r="B64" s="11" t="s">
        <v>628</v>
      </c>
      <c r="C64" s="11" t="s">
        <v>636</v>
      </c>
      <c r="D64" s="11" t="s">
        <v>770</v>
      </c>
      <c r="E64" t="s">
        <v>14</v>
      </c>
      <c r="F64" s="9">
        <v>44833</v>
      </c>
      <c r="G64" s="9"/>
      <c r="H64" s="9"/>
      <c r="I64" s="10">
        <v>16.454900000000002</v>
      </c>
      <c r="J64" s="10">
        <v>4.9151000000000007</v>
      </c>
      <c r="K64" s="10"/>
      <c r="L64" s="10"/>
      <c r="M64" s="10"/>
      <c r="N64" s="10"/>
    </row>
    <row r="65" spans="1:14" x14ac:dyDescent="0.25">
      <c r="A65" t="s">
        <v>771</v>
      </c>
      <c r="B65" s="11" t="s">
        <v>628</v>
      </c>
      <c r="C65" s="11" t="s">
        <v>772</v>
      </c>
      <c r="D65" s="11" t="s">
        <v>773</v>
      </c>
      <c r="E65" t="s">
        <v>14</v>
      </c>
      <c r="F65" s="9">
        <v>44837</v>
      </c>
      <c r="G65" s="9"/>
      <c r="H65" s="9"/>
      <c r="I65" s="10">
        <v>39.67</v>
      </c>
      <c r="J65" s="10">
        <v>9.61</v>
      </c>
      <c r="K65" s="10"/>
      <c r="L65" s="10"/>
      <c r="M65" s="10"/>
      <c r="N65" s="10"/>
    </row>
    <row r="66" spans="1:14" x14ac:dyDescent="0.25">
      <c r="A66" t="s">
        <v>774</v>
      </c>
      <c r="B66" s="11" t="s">
        <v>628</v>
      </c>
      <c r="C66" s="11" t="s">
        <v>629</v>
      </c>
      <c r="D66" s="11" t="s">
        <v>775</v>
      </c>
      <c r="E66" t="s">
        <v>14</v>
      </c>
      <c r="F66" s="9">
        <v>44837</v>
      </c>
      <c r="G66" s="9"/>
      <c r="H66" s="9"/>
      <c r="I66" s="10">
        <v>12.555</v>
      </c>
      <c r="J66" s="10">
        <v>29.294999999999998</v>
      </c>
      <c r="K66" s="10"/>
      <c r="L66" s="10"/>
      <c r="M66" s="10"/>
      <c r="N66" s="10"/>
    </row>
    <row r="67" spans="1:14" x14ac:dyDescent="0.25">
      <c r="A67" t="s">
        <v>776</v>
      </c>
      <c r="B67" s="11" t="s">
        <v>642</v>
      </c>
      <c r="C67" s="11" t="s">
        <v>777</v>
      </c>
      <c r="D67" s="11" t="s">
        <v>778</v>
      </c>
      <c r="E67" t="s">
        <v>14</v>
      </c>
      <c r="F67" s="9">
        <v>44837</v>
      </c>
      <c r="G67" s="9"/>
      <c r="H67" s="9"/>
      <c r="I67" s="10">
        <v>41.6</v>
      </c>
      <c r="J67" s="10"/>
      <c r="K67" s="10"/>
      <c r="L67" s="10"/>
      <c r="M67" s="10"/>
      <c r="N67" s="10"/>
    </row>
    <row r="68" spans="1:14" x14ac:dyDescent="0.25">
      <c r="A68" t="s">
        <v>779</v>
      </c>
      <c r="B68" s="11" t="s">
        <v>628</v>
      </c>
      <c r="C68" s="11" t="s">
        <v>780</v>
      </c>
      <c r="D68" s="11" t="s">
        <v>781</v>
      </c>
      <c r="E68" t="s">
        <v>14</v>
      </c>
      <c r="F68" s="9">
        <v>44839</v>
      </c>
      <c r="G68" s="9"/>
      <c r="H68" s="9"/>
      <c r="I68" s="10"/>
      <c r="J68" s="10">
        <v>4.33</v>
      </c>
      <c r="K68" s="10"/>
      <c r="L68" s="10"/>
      <c r="M68" s="10"/>
      <c r="N68" s="10"/>
    </row>
    <row r="69" spans="1:14" x14ac:dyDescent="0.25">
      <c r="A69" t="s">
        <v>782</v>
      </c>
      <c r="B69" s="11" t="s">
        <v>628</v>
      </c>
      <c r="C69" s="11" t="s">
        <v>649</v>
      </c>
      <c r="D69" s="11" t="s">
        <v>783</v>
      </c>
      <c r="E69" t="s">
        <v>14</v>
      </c>
      <c r="F69" s="9">
        <v>44846</v>
      </c>
      <c r="G69" s="9"/>
      <c r="H69" s="9"/>
      <c r="I69" s="10">
        <v>17.693500000000004</v>
      </c>
      <c r="J69" s="10">
        <v>14.476500000000001</v>
      </c>
      <c r="K69" s="10"/>
      <c r="L69" s="10"/>
      <c r="M69" s="10"/>
      <c r="N69" s="10"/>
    </row>
    <row r="70" spans="1:14" x14ac:dyDescent="0.25">
      <c r="A70" t="s">
        <v>784</v>
      </c>
      <c r="B70" s="11" t="s">
        <v>628</v>
      </c>
      <c r="C70" s="11" t="s">
        <v>662</v>
      </c>
      <c r="D70" s="11" t="s">
        <v>785</v>
      </c>
      <c r="E70" t="s">
        <v>14</v>
      </c>
      <c r="F70" s="9">
        <v>44860</v>
      </c>
      <c r="G70" s="9"/>
      <c r="H70" s="9"/>
      <c r="I70" s="10">
        <v>79.02</v>
      </c>
      <c r="J70" s="10">
        <v>113.71</v>
      </c>
      <c r="K70" s="10"/>
      <c r="L70" s="10"/>
      <c r="M70" s="10"/>
      <c r="N70" s="10"/>
    </row>
    <row r="71" spans="1:14" x14ac:dyDescent="0.25">
      <c r="A71" t="s">
        <v>786</v>
      </c>
      <c r="B71" s="11" t="s">
        <v>628</v>
      </c>
      <c r="C71" s="11" t="s">
        <v>787</v>
      </c>
      <c r="D71" s="11" t="s">
        <v>788</v>
      </c>
      <c r="E71" t="s">
        <v>14</v>
      </c>
      <c r="F71" s="9">
        <v>44865</v>
      </c>
      <c r="G71" s="9"/>
      <c r="H71" s="9"/>
      <c r="I71" s="10"/>
      <c r="J71" s="10"/>
      <c r="K71" s="10"/>
      <c r="L71" s="10"/>
      <c r="M71" s="10">
        <v>1.46</v>
      </c>
      <c r="N71" s="10"/>
    </row>
    <row r="72" spans="1:14" x14ac:dyDescent="0.25">
      <c r="A72" t="s">
        <v>789</v>
      </c>
      <c r="B72" s="11" t="s">
        <v>624</v>
      </c>
      <c r="C72" s="11" t="s">
        <v>727</v>
      </c>
      <c r="D72" s="11" t="s">
        <v>790</v>
      </c>
      <c r="E72" t="s">
        <v>14</v>
      </c>
      <c r="F72" s="9">
        <v>44882</v>
      </c>
      <c r="G72" s="9"/>
      <c r="H72" s="9"/>
      <c r="I72" s="10"/>
      <c r="J72" s="10">
        <v>0.08</v>
      </c>
      <c r="K72" s="10"/>
      <c r="L72" s="10"/>
      <c r="M72" s="10"/>
      <c r="N72" s="10"/>
    </row>
    <row r="73" spans="1:14" x14ac:dyDescent="0.25">
      <c r="A73" t="s">
        <v>791</v>
      </c>
      <c r="B73" s="11" t="s">
        <v>628</v>
      </c>
      <c r="C73" s="11" t="s">
        <v>696</v>
      </c>
      <c r="D73" s="11" t="s">
        <v>792</v>
      </c>
      <c r="E73" t="s">
        <v>14</v>
      </c>
      <c r="F73" s="9">
        <v>44887</v>
      </c>
      <c r="G73" s="9"/>
      <c r="H73" s="9"/>
      <c r="I73" s="10">
        <v>241.66</v>
      </c>
      <c r="J73" s="10">
        <v>39.340000000000003</v>
      </c>
      <c r="K73" s="10"/>
      <c r="L73" s="10"/>
      <c r="M73" s="10"/>
      <c r="N73" s="10"/>
    </row>
    <row r="74" spans="1:14" x14ac:dyDescent="0.25">
      <c r="A74" t="s">
        <v>793</v>
      </c>
      <c r="B74" s="11" t="s">
        <v>624</v>
      </c>
      <c r="C74" s="11" t="s">
        <v>794</v>
      </c>
      <c r="D74" s="11" t="s">
        <v>795</v>
      </c>
      <c r="E74" t="s">
        <v>14</v>
      </c>
      <c r="F74" s="9">
        <v>44915</v>
      </c>
      <c r="G74" s="9"/>
      <c r="H74" s="9"/>
      <c r="I74" s="10"/>
      <c r="J74" s="10"/>
      <c r="K74" s="10">
        <v>54.7</v>
      </c>
      <c r="L74" s="10">
        <v>0</v>
      </c>
      <c r="M74" s="10"/>
      <c r="N74" s="10"/>
    </row>
    <row r="75" spans="1:14" x14ac:dyDescent="0.25">
      <c r="A75" t="s">
        <v>796</v>
      </c>
      <c r="B75" s="11" t="s">
        <v>628</v>
      </c>
      <c r="C75" s="11" t="s">
        <v>687</v>
      </c>
      <c r="D75" s="11" t="s">
        <v>797</v>
      </c>
      <c r="E75" t="s">
        <v>14</v>
      </c>
      <c r="F75" s="9">
        <v>44944</v>
      </c>
      <c r="G75" s="9"/>
      <c r="H75" s="9"/>
      <c r="I75" s="10">
        <v>84.492800000000003</v>
      </c>
      <c r="J75" s="10">
        <v>18.5472</v>
      </c>
      <c r="K75" s="10"/>
      <c r="L75" s="10"/>
      <c r="M75" s="10"/>
      <c r="N75" s="10"/>
    </row>
    <row r="76" spans="1:14" x14ac:dyDescent="0.25">
      <c r="A76" t="s">
        <v>798</v>
      </c>
      <c r="B76" s="11" t="s">
        <v>628</v>
      </c>
      <c r="C76" s="11" t="s">
        <v>639</v>
      </c>
      <c r="D76" s="11" t="s">
        <v>799</v>
      </c>
      <c r="E76" t="s">
        <v>14</v>
      </c>
      <c r="F76" s="9">
        <v>44965</v>
      </c>
      <c r="G76" s="9"/>
      <c r="H76" s="9"/>
      <c r="I76" s="10"/>
      <c r="J76" s="10">
        <v>13.9</v>
      </c>
      <c r="K76" s="10"/>
      <c r="L76" s="10"/>
      <c r="M76" s="10"/>
      <c r="N76" s="10"/>
    </row>
    <row r="77" spans="1:14" x14ac:dyDescent="0.25">
      <c r="A77" t="s">
        <v>800</v>
      </c>
      <c r="B77" s="11" t="s">
        <v>628</v>
      </c>
      <c r="C77" s="11" t="s">
        <v>745</v>
      </c>
      <c r="D77" s="11" t="s">
        <v>801</v>
      </c>
      <c r="E77" t="s">
        <v>14</v>
      </c>
      <c r="F77" s="9">
        <v>44988</v>
      </c>
      <c r="G77" s="9"/>
      <c r="H77" s="9"/>
      <c r="I77" s="10">
        <v>580</v>
      </c>
      <c r="J77" s="10">
        <v>580</v>
      </c>
      <c r="K77" s="10"/>
      <c r="L77" s="10"/>
      <c r="M77" s="10"/>
      <c r="N77" s="10"/>
    </row>
    <row r="78" spans="1:14" x14ac:dyDescent="0.25">
      <c r="A78" t="s">
        <v>802</v>
      </c>
      <c r="B78" s="11" t="s">
        <v>803</v>
      </c>
      <c r="C78" s="11" t="s">
        <v>780</v>
      </c>
      <c r="D78" s="11" t="s">
        <v>804</v>
      </c>
      <c r="E78" t="s">
        <v>14</v>
      </c>
      <c r="F78" s="9">
        <v>45008</v>
      </c>
      <c r="G78" s="9"/>
      <c r="H78" s="9"/>
      <c r="I78" s="10">
        <v>38.399000000000001</v>
      </c>
      <c r="J78" s="10">
        <v>6.2510000000000003</v>
      </c>
      <c r="K78" s="10"/>
      <c r="L78" s="10"/>
      <c r="M78" s="10"/>
      <c r="N78" s="10"/>
    </row>
    <row r="79" spans="1:14" x14ac:dyDescent="0.25">
      <c r="A79" t="s">
        <v>805</v>
      </c>
      <c r="B79" s="11" t="s">
        <v>628</v>
      </c>
      <c r="C79" s="11" t="s">
        <v>806</v>
      </c>
      <c r="D79" s="11" t="s">
        <v>807</v>
      </c>
      <c r="E79" t="s">
        <v>14</v>
      </c>
      <c r="F79" s="9">
        <v>45057</v>
      </c>
      <c r="G79" s="9"/>
      <c r="H79" s="9"/>
      <c r="I79" s="10"/>
      <c r="J79" s="10"/>
      <c r="K79" s="10">
        <v>51.16</v>
      </c>
      <c r="L79" s="10"/>
      <c r="M79" s="10"/>
      <c r="N79" s="10"/>
    </row>
    <row r="80" spans="1:14" x14ac:dyDescent="0.25">
      <c r="A80" t="s">
        <v>808</v>
      </c>
      <c r="B80" s="11" t="s">
        <v>628</v>
      </c>
      <c r="C80" s="11" t="s">
        <v>649</v>
      </c>
      <c r="D80" s="11" t="s">
        <v>809</v>
      </c>
      <c r="E80" t="s">
        <v>14</v>
      </c>
      <c r="F80" s="9">
        <v>45077</v>
      </c>
      <c r="G80" s="9"/>
      <c r="H80" s="9"/>
      <c r="I80" s="10"/>
      <c r="J80" s="10"/>
      <c r="K80" s="10">
        <v>1.1000000000000001</v>
      </c>
      <c r="L80" s="10"/>
      <c r="M80" s="10"/>
      <c r="N80" s="10"/>
    </row>
    <row r="81" spans="1:14" x14ac:dyDescent="0.25">
      <c r="A81" t="s">
        <v>810</v>
      </c>
      <c r="B81" s="11" t="s">
        <v>628</v>
      </c>
      <c r="C81" s="11" t="s">
        <v>643</v>
      </c>
      <c r="D81" s="11" t="s">
        <v>811</v>
      </c>
      <c r="E81" t="s">
        <v>14</v>
      </c>
      <c r="F81" s="9">
        <v>45107</v>
      </c>
      <c r="G81" s="9"/>
      <c r="H81" s="9"/>
      <c r="I81" s="10"/>
      <c r="J81" s="10"/>
      <c r="K81" s="10"/>
      <c r="L81" s="10"/>
      <c r="M81" s="10">
        <v>2.7E-2</v>
      </c>
      <c r="N81" s="10"/>
    </row>
    <row r="82" spans="1:14" x14ac:dyDescent="0.25">
      <c r="A82" t="s">
        <v>812</v>
      </c>
      <c r="B82" s="11" t="s">
        <v>628</v>
      </c>
      <c r="C82" s="11" t="s">
        <v>745</v>
      </c>
      <c r="D82" s="11" t="s">
        <v>813</v>
      </c>
      <c r="E82" t="s">
        <v>14</v>
      </c>
      <c r="F82" s="9">
        <v>45112</v>
      </c>
      <c r="G82" s="9"/>
      <c r="H82" s="9"/>
      <c r="I82" s="10">
        <v>220.655</v>
      </c>
      <c r="J82" s="10">
        <v>220.655</v>
      </c>
      <c r="K82" s="10"/>
      <c r="L82" s="10"/>
      <c r="M82" s="10"/>
      <c r="N82" s="10"/>
    </row>
    <row r="83" spans="1:14" x14ac:dyDescent="0.25">
      <c r="A83" t="s">
        <v>814</v>
      </c>
      <c r="B83" s="11" t="s">
        <v>628</v>
      </c>
      <c r="C83" s="11" t="s">
        <v>687</v>
      </c>
      <c r="D83" s="11" t="s">
        <v>815</v>
      </c>
      <c r="E83" t="s">
        <v>14</v>
      </c>
      <c r="F83" s="9">
        <v>45153</v>
      </c>
      <c r="G83" s="9"/>
      <c r="H83" s="9"/>
      <c r="I83" s="10"/>
      <c r="J83" s="10"/>
      <c r="K83" s="10"/>
      <c r="L83" s="10"/>
      <c r="M83" s="10">
        <v>2.88</v>
      </c>
      <c r="N83" s="10"/>
    </row>
    <row r="84" spans="1:14" x14ac:dyDescent="0.25">
      <c r="A84" t="s">
        <v>816</v>
      </c>
      <c r="B84" s="11" t="s">
        <v>628</v>
      </c>
      <c r="C84" s="11" t="s">
        <v>817</v>
      </c>
      <c r="D84" s="11" t="s">
        <v>818</v>
      </c>
      <c r="E84" t="s">
        <v>14</v>
      </c>
      <c r="F84" s="9">
        <v>45167</v>
      </c>
      <c r="G84" s="9"/>
      <c r="H84" s="9"/>
      <c r="I84" s="10">
        <v>7.4400000000000013</v>
      </c>
      <c r="J84" s="10">
        <v>11.16</v>
      </c>
      <c r="K84" s="10"/>
      <c r="L84" s="10"/>
      <c r="M84" s="10"/>
      <c r="N84" s="10"/>
    </row>
    <row r="85" spans="1:14" x14ac:dyDescent="0.25">
      <c r="A85" t="s">
        <v>819</v>
      </c>
      <c r="B85" s="11" t="s">
        <v>628</v>
      </c>
      <c r="C85" s="11" t="s">
        <v>662</v>
      </c>
      <c r="D85" s="11" t="s">
        <v>820</v>
      </c>
      <c r="E85" t="s">
        <v>14</v>
      </c>
      <c r="F85" s="9">
        <v>45170</v>
      </c>
      <c r="G85" s="9"/>
      <c r="H85" s="9"/>
      <c r="I85" s="10"/>
      <c r="J85" s="10"/>
      <c r="K85" s="10">
        <v>1.5</v>
      </c>
      <c r="L85" s="10"/>
      <c r="M85" s="10"/>
      <c r="N85" s="10"/>
    </row>
    <row r="86" spans="1:14" x14ac:dyDescent="0.25">
      <c r="A86" t="s">
        <v>821</v>
      </c>
      <c r="B86" s="11" t="s">
        <v>628</v>
      </c>
      <c r="C86" s="11" t="s">
        <v>806</v>
      </c>
      <c r="D86" s="11" t="s">
        <v>822</v>
      </c>
      <c r="E86" t="s">
        <v>14</v>
      </c>
      <c r="F86" s="9">
        <v>45181</v>
      </c>
      <c r="G86" s="9"/>
      <c r="H86" s="9"/>
      <c r="I86" s="10">
        <v>70.900000000000006</v>
      </c>
      <c r="J86" s="10">
        <v>9.67</v>
      </c>
      <c r="K86" s="10"/>
      <c r="L86" s="10"/>
      <c r="M86" s="10"/>
      <c r="N86" s="10"/>
    </row>
    <row r="87" spans="1:14" x14ac:dyDescent="0.25">
      <c r="A87" t="s">
        <v>823</v>
      </c>
      <c r="B87" s="11" t="s">
        <v>628</v>
      </c>
      <c r="C87" s="11" t="s">
        <v>806</v>
      </c>
      <c r="D87" s="11" t="s">
        <v>824</v>
      </c>
      <c r="E87" t="s">
        <v>14</v>
      </c>
      <c r="F87" s="9">
        <v>45195</v>
      </c>
      <c r="G87" s="9"/>
      <c r="H87" s="9"/>
      <c r="I87" s="10">
        <v>39.433</v>
      </c>
      <c r="J87" s="10">
        <v>2.5169999999999999</v>
      </c>
      <c r="K87" s="10"/>
      <c r="L87" s="10"/>
      <c r="M87" s="10"/>
      <c r="N87" s="10"/>
    </row>
    <row r="88" spans="1:14" x14ac:dyDescent="0.25">
      <c r="A88" t="s">
        <v>825</v>
      </c>
      <c r="B88" s="11" t="s">
        <v>628</v>
      </c>
      <c r="C88" s="11" t="s">
        <v>662</v>
      </c>
      <c r="D88" s="11" t="s">
        <v>826</v>
      </c>
      <c r="E88" t="s">
        <v>14</v>
      </c>
      <c r="F88" s="9">
        <v>45211</v>
      </c>
      <c r="G88" s="9"/>
      <c r="H88" s="9"/>
      <c r="I88" s="10"/>
      <c r="J88" s="10"/>
      <c r="K88" s="10"/>
      <c r="L88" s="10"/>
      <c r="M88" s="10">
        <v>0.73</v>
      </c>
      <c r="N88" s="10"/>
    </row>
    <row r="89" spans="1:14" x14ac:dyDescent="0.25">
      <c r="A89" t="s">
        <v>827</v>
      </c>
      <c r="B89" s="11" t="s">
        <v>624</v>
      </c>
      <c r="C89" s="11" t="s">
        <v>646</v>
      </c>
      <c r="D89" s="11" t="s">
        <v>828</v>
      </c>
      <c r="E89" t="s">
        <v>14</v>
      </c>
      <c r="F89" s="9">
        <v>45211</v>
      </c>
      <c r="G89" s="9"/>
      <c r="I89" s="10">
        <v>359.39</v>
      </c>
      <c r="J89" s="10">
        <f>73.61+500+67.25</f>
        <v>640.86</v>
      </c>
      <c r="K89" s="10"/>
      <c r="L89" s="10"/>
      <c r="M89" s="10">
        <v>5.5</v>
      </c>
      <c r="N89" s="10"/>
    </row>
    <row r="90" spans="1:14" x14ac:dyDescent="0.25">
      <c r="A90" t="s">
        <v>627</v>
      </c>
      <c r="B90" s="11" t="s">
        <v>628</v>
      </c>
      <c r="C90" s="11" t="s">
        <v>629</v>
      </c>
      <c r="D90" s="11" t="s">
        <v>829</v>
      </c>
      <c r="E90" t="s">
        <v>14</v>
      </c>
      <c r="F90" s="9">
        <v>45252</v>
      </c>
      <c r="G90" s="9"/>
      <c r="H90" s="9"/>
      <c r="I90" s="10">
        <v>10.491999999999999</v>
      </c>
      <c r="J90" s="10">
        <v>6.7080000000000002</v>
      </c>
      <c r="K90" s="10"/>
      <c r="L90" s="10"/>
      <c r="M90" s="10"/>
      <c r="N90" s="10"/>
    </row>
    <row r="91" spans="1:14" x14ac:dyDescent="0.25">
      <c r="A91" t="s">
        <v>830</v>
      </c>
      <c r="B91" s="11" t="s">
        <v>624</v>
      </c>
      <c r="C91" s="11" t="s">
        <v>646</v>
      </c>
      <c r="D91" s="11" t="s">
        <v>831</v>
      </c>
      <c r="E91" t="s">
        <v>14</v>
      </c>
      <c r="F91" s="9">
        <v>45258</v>
      </c>
      <c r="G91" s="9"/>
      <c r="H91" s="9"/>
      <c r="I91" s="10">
        <v>63.485199999999992</v>
      </c>
      <c r="J91" s="10">
        <v>10.3348</v>
      </c>
      <c r="K91" s="10"/>
      <c r="L91" s="10"/>
      <c r="M91" s="10"/>
      <c r="N91" s="10"/>
    </row>
    <row r="92" spans="1:14" x14ac:dyDescent="0.25">
      <c r="A92" t="s">
        <v>832</v>
      </c>
      <c r="B92" s="11" t="s">
        <v>628</v>
      </c>
      <c r="C92" s="11" t="s">
        <v>639</v>
      </c>
      <c r="D92" s="11" t="s">
        <v>833</v>
      </c>
      <c r="E92" t="s">
        <v>14</v>
      </c>
      <c r="F92" s="9">
        <v>45322</v>
      </c>
      <c r="G92" s="9"/>
      <c r="H92" s="9"/>
      <c r="I92" s="10"/>
      <c r="J92" s="10"/>
      <c r="K92" s="10"/>
      <c r="L92" s="10">
        <v>1.59</v>
      </c>
      <c r="M92" s="10"/>
      <c r="N92" s="10"/>
    </row>
    <row r="93" spans="1:14" x14ac:dyDescent="0.25">
      <c r="A93" t="s">
        <v>834</v>
      </c>
      <c r="B93" s="11" t="s">
        <v>628</v>
      </c>
      <c r="C93" s="11" t="s">
        <v>777</v>
      </c>
      <c r="D93" s="11" t="s">
        <v>835</v>
      </c>
      <c r="E93" t="s">
        <v>14</v>
      </c>
      <c r="F93" s="9">
        <v>45338</v>
      </c>
      <c r="G93" s="9"/>
      <c r="H93" s="9"/>
      <c r="I93" s="10">
        <v>107.9</v>
      </c>
      <c r="J93" s="10">
        <v>11.93</v>
      </c>
      <c r="K93" s="10"/>
      <c r="L93" s="10"/>
      <c r="M93" s="10"/>
      <c r="N93" s="10"/>
    </row>
    <row r="94" spans="1:14" x14ac:dyDescent="0.25">
      <c r="A94" t="s">
        <v>836</v>
      </c>
      <c r="B94" s="11" t="s">
        <v>632</v>
      </c>
      <c r="C94" s="11" t="s">
        <v>837</v>
      </c>
      <c r="D94" s="11" t="s">
        <v>838</v>
      </c>
      <c r="E94" t="s">
        <v>14</v>
      </c>
      <c r="F94" s="9">
        <v>45344</v>
      </c>
      <c r="G94" s="9"/>
      <c r="H94" s="9"/>
      <c r="I94" s="10">
        <v>102.28</v>
      </c>
      <c r="J94" s="10">
        <v>66.77</v>
      </c>
      <c r="K94" s="10"/>
      <c r="L94" s="10"/>
      <c r="M94" s="10"/>
      <c r="N94" s="10"/>
    </row>
    <row r="95" spans="1:14" x14ac:dyDescent="0.25">
      <c r="A95" t="s">
        <v>839</v>
      </c>
      <c r="B95" s="11" t="s">
        <v>628</v>
      </c>
      <c r="C95" s="11" t="s">
        <v>759</v>
      </c>
      <c r="D95" s="11" t="s">
        <v>840</v>
      </c>
      <c r="E95" t="s">
        <v>14</v>
      </c>
      <c r="F95" s="9">
        <v>45345</v>
      </c>
      <c r="G95" s="9"/>
      <c r="H95" s="9"/>
      <c r="I95" s="10">
        <v>2.5299999999999998</v>
      </c>
      <c r="J95" s="10">
        <v>71.97</v>
      </c>
      <c r="K95" s="10"/>
      <c r="L95" s="10"/>
      <c r="M95" s="10"/>
      <c r="N95" s="10"/>
    </row>
    <row r="96" spans="1:14" x14ac:dyDescent="0.25">
      <c r="A96" t="s">
        <v>841</v>
      </c>
      <c r="B96" s="11" t="s">
        <v>628</v>
      </c>
      <c r="C96" s="11" t="s">
        <v>720</v>
      </c>
      <c r="D96" s="11" t="s">
        <v>842</v>
      </c>
      <c r="E96" t="s">
        <v>14</v>
      </c>
      <c r="F96" s="9">
        <v>45349</v>
      </c>
      <c r="G96" s="9"/>
      <c r="H96" s="9"/>
      <c r="I96" s="10"/>
      <c r="J96" s="10">
        <v>0.2</v>
      </c>
      <c r="K96" s="10"/>
      <c r="L96" s="10"/>
      <c r="M96" s="10"/>
      <c r="N96" s="10"/>
    </row>
    <row r="97" spans="1:14" x14ac:dyDescent="0.25">
      <c r="A97" t="s">
        <v>843</v>
      </c>
      <c r="B97" s="11" t="s">
        <v>628</v>
      </c>
      <c r="C97" s="11" t="s">
        <v>787</v>
      </c>
      <c r="D97" s="11" t="s">
        <v>844</v>
      </c>
      <c r="E97" t="s">
        <v>14</v>
      </c>
      <c r="F97" s="9">
        <v>45364</v>
      </c>
      <c r="G97" s="9"/>
      <c r="H97" s="9"/>
      <c r="I97" s="10">
        <v>21.37</v>
      </c>
      <c r="J97" s="10"/>
      <c r="K97" s="10"/>
      <c r="L97" s="10"/>
      <c r="M97" s="10"/>
      <c r="N97" s="10"/>
    </row>
    <row r="98" spans="1:14" x14ac:dyDescent="0.25">
      <c r="A98" t="s">
        <v>819</v>
      </c>
      <c r="B98" s="11" t="s">
        <v>628</v>
      </c>
      <c r="C98" s="11" t="s">
        <v>662</v>
      </c>
      <c r="D98" s="11" t="s">
        <v>845</v>
      </c>
      <c r="E98" t="s">
        <v>14</v>
      </c>
      <c r="F98" s="9">
        <v>45399</v>
      </c>
      <c r="G98" s="9"/>
      <c r="H98" s="9"/>
      <c r="I98" s="10"/>
      <c r="J98" s="10"/>
      <c r="K98" s="10"/>
      <c r="L98" s="10"/>
      <c r="M98" s="10">
        <v>1.7</v>
      </c>
      <c r="N98" s="10"/>
    </row>
    <row r="99" spans="1:14" x14ac:dyDescent="0.25">
      <c r="A99" t="s">
        <v>846</v>
      </c>
      <c r="B99" s="11" t="s">
        <v>628</v>
      </c>
      <c r="C99" s="11" t="s">
        <v>745</v>
      </c>
      <c r="D99" s="11" t="s">
        <v>847</v>
      </c>
      <c r="E99" t="s">
        <v>14</v>
      </c>
      <c r="F99" s="9">
        <v>45406</v>
      </c>
      <c r="G99" s="9"/>
      <c r="H99" s="9"/>
      <c r="I99" s="10"/>
      <c r="J99" s="10">
        <v>13.9</v>
      </c>
      <c r="K99" s="10"/>
      <c r="L99" s="10"/>
      <c r="M99" s="10"/>
      <c r="N99" s="10"/>
    </row>
    <row r="100" spans="1:14" x14ac:dyDescent="0.25">
      <c r="A100" t="s">
        <v>848</v>
      </c>
      <c r="B100" s="11" t="s">
        <v>628</v>
      </c>
      <c r="C100" s="11" t="s">
        <v>745</v>
      </c>
      <c r="D100" s="11" t="s">
        <v>849</v>
      </c>
      <c r="E100" t="s">
        <v>14</v>
      </c>
      <c r="F100" s="9">
        <v>45406</v>
      </c>
      <c r="G100" s="9"/>
      <c r="H100" s="9"/>
      <c r="I100" s="10"/>
      <c r="J100" s="10">
        <v>37.299999999999997</v>
      </c>
      <c r="K100" s="10"/>
      <c r="L100" s="10"/>
      <c r="M100" s="10"/>
      <c r="N100" s="10"/>
    </row>
    <row r="101" spans="1:14" x14ac:dyDescent="0.25">
      <c r="A101" t="s">
        <v>850</v>
      </c>
      <c r="B101" s="11" t="s">
        <v>628</v>
      </c>
      <c r="C101" s="11" t="s">
        <v>649</v>
      </c>
      <c r="D101" s="11" t="s">
        <v>851</v>
      </c>
      <c r="E101" t="s">
        <v>14</v>
      </c>
      <c r="F101" s="9">
        <v>45469</v>
      </c>
      <c r="G101" s="9"/>
      <c r="H101" s="9"/>
      <c r="I101" s="10">
        <v>59.89</v>
      </c>
      <c r="J101" s="10">
        <v>17.89</v>
      </c>
      <c r="K101" s="10"/>
      <c r="L101" s="10"/>
      <c r="M101" s="10"/>
      <c r="N101" s="10"/>
    </row>
    <row r="102" spans="1:14" x14ac:dyDescent="0.25">
      <c r="A102" t="s">
        <v>3555</v>
      </c>
      <c r="B102" s="11" t="s">
        <v>628</v>
      </c>
      <c r="C102" s="11" t="s">
        <v>720</v>
      </c>
      <c r="D102" s="11" t="s">
        <v>3556</v>
      </c>
      <c r="E102" t="s">
        <v>14</v>
      </c>
      <c r="F102" s="9">
        <v>45510</v>
      </c>
      <c r="G102" s="9"/>
      <c r="H102" s="9"/>
      <c r="I102" s="10"/>
      <c r="J102" s="10"/>
      <c r="K102" s="10"/>
      <c r="L102" s="10"/>
      <c r="M102" s="10">
        <v>0.3</v>
      </c>
      <c r="N102" s="10"/>
    </row>
    <row r="103" spans="1:14" x14ac:dyDescent="0.25">
      <c r="A103" t="s">
        <v>3557</v>
      </c>
      <c r="B103" s="11" t="s">
        <v>628</v>
      </c>
      <c r="C103" s="11" t="s">
        <v>720</v>
      </c>
      <c r="D103" s="11" t="s">
        <v>3556</v>
      </c>
      <c r="E103" t="s">
        <v>14</v>
      </c>
      <c r="F103" s="9">
        <v>45510</v>
      </c>
      <c r="G103" s="9"/>
      <c r="H103" s="9"/>
      <c r="I103" s="10"/>
      <c r="J103" s="10"/>
      <c r="K103">
        <v>66.64</v>
      </c>
      <c r="L103">
        <v>16.66</v>
      </c>
      <c r="M103" s="10"/>
      <c r="N103" s="10"/>
    </row>
    <row r="104" spans="1:14" x14ac:dyDescent="0.25">
      <c r="A104" t="s">
        <v>3558</v>
      </c>
      <c r="B104" s="11" t="s">
        <v>628</v>
      </c>
      <c r="C104" s="11" t="s">
        <v>662</v>
      </c>
      <c r="D104" s="11" t="s">
        <v>3559</v>
      </c>
      <c r="E104" t="s">
        <v>14</v>
      </c>
      <c r="F104" s="9">
        <v>45559</v>
      </c>
      <c r="G104" s="9"/>
      <c r="H104" s="9"/>
      <c r="I104" s="10">
        <v>225.96</v>
      </c>
      <c r="J104" s="10">
        <v>125.72</v>
      </c>
      <c r="M104" s="10"/>
      <c r="N104" s="10"/>
    </row>
    <row r="105" spans="1:14" x14ac:dyDescent="0.25">
      <c r="A105" t="s">
        <v>3560</v>
      </c>
      <c r="B105" s="11" t="s">
        <v>624</v>
      </c>
      <c r="C105" s="11" t="s">
        <v>3423</v>
      </c>
      <c r="D105" s="11" t="s">
        <v>3561</v>
      </c>
      <c r="E105" t="s">
        <v>14</v>
      </c>
      <c r="F105" s="9">
        <v>45582</v>
      </c>
      <c r="G105" s="9"/>
      <c r="H105" s="9"/>
      <c r="I105" s="10"/>
      <c r="J105" s="10"/>
      <c r="K105">
        <v>36.700000000000003</v>
      </c>
      <c r="M105" s="10"/>
      <c r="N105" s="10"/>
    </row>
    <row r="106" spans="1:14" x14ac:dyDescent="0.25">
      <c r="A106" t="s">
        <v>3654</v>
      </c>
      <c r="B106" s="11" t="s">
        <v>628</v>
      </c>
      <c r="C106" s="11" t="s">
        <v>3655</v>
      </c>
      <c r="D106" s="11" t="s">
        <v>3656</v>
      </c>
      <c r="E106" t="s">
        <v>14</v>
      </c>
      <c r="F106" s="9">
        <v>45610</v>
      </c>
      <c r="G106" s="9"/>
      <c r="H106" s="9"/>
      <c r="I106" s="10"/>
      <c r="J106" s="10">
        <v>5.7</v>
      </c>
      <c r="M106" s="10"/>
      <c r="N106" s="10"/>
    </row>
    <row r="107" spans="1:14" x14ac:dyDescent="0.25">
      <c r="A107" t="s">
        <v>3657</v>
      </c>
      <c r="B107" s="11" t="s">
        <v>624</v>
      </c>
      <c r="C107" s="11" t="s">
        <v>759</v>
      </c>
      <c r="D107" s="11" t="s">
        <v>3658</v>
      </c>
      <c r="E107" t="s">
        <v>14</v>
      </c>
      <c r="F107" s="9">
        <v>45617</v>
      </c>
      <c r="G107" s="9"/>
      <c r="H107" s="9"/>
      <c r="I107" s="10">
        <v>28.1</v>
      </c>
      <c r="J107" s="10"/>
      <c r="M107" s="10"/>
      <c r="N107" s="10"/>
    </row>
    <row r="108" spans="1:14" x14ac:dyDescent="0.25">
      <c r="A108" t="s">
        <v>3659</v>
      </c>
      <c r="B108" s="11" t="s">
        <v>624</v>
      </c>
      <c r="C108" s="11" t="s">
        <v>649</v>
      </c>
      <c r="D108" s="11" t="s">
        <v>3660</v>
      </c>
      <c r="E108" t="s">
        <v>14</v>
      </c>
      <c r="F108" s="9">
        <v>45638</v>
      </c>
      <c r="G108" s="9"/>
      <c r="H108" s="9"/>
      <c r="I108" s="10"/>
      <c r="J108" s="10"/>
      <c r="K108">
        <v>3.4</v>
      </c>
      <c r="M108" s="10"/>
      <c r="N108" s="10"/>
    </row>
    <row r="109" spans="1:14" x14ac:dyDescent="0.25">
      <c r="A109" t="s">
        <v>3661</v>
      </c>
      <c r="B109" s="11" t="s">
        <v>628</v>
      </c>
      <c r="C109" s="11" t="s">
        <v>696</v>
      </c>
      <c r="D109" s="11" t="s">
        <v>3662</v>
      </c>
      <c r="E109" t="s">
        <v>14</v>
      </c>
      <c r="F109" s="9">
        <v>45645</v>
      </c>
      <c r="G109" s="9"/>
      <c r="H109" s="9"/>
      <c r="I109" s="10"/>
      <c r="J109" s="10"/>
      <c r="K109">
        <v>0.92</v>
      </c>
      <c r="M109" s="10"/>
      <c r="N109" s="10"/>
    </row>
    <row r="110" spans="1:14" x14ac:dyDescent="0.25">
      <c r="A110" t="s">
        <v>3663</v>
      </c>
      <c r="B110" s="11" t="s">
        <v>628</v>
      </c>
      <c r="C110" s="11" t="s">
        <v>639</v>
      </c>
      <c r="D110" s="11" t="s">
        <v>3664</v>
      </c>
      <c r="E110" t="s">
        <v>14</v>
      </c>
      <c r="F110" s="9">
        <v>45631</v>
      </c>
      <c r="G110" s="9"/>
      <c r="H110" s="9"/>
      <c r="I110" s="10">
        <v>261.39999999999998</v>
      </c>
      <c r="J110" s="10">
        <v>174.27</v>
      </c>
      <c r="M110" s="10"/>
      <c r="N110" s="10"/>
    </row>
    <row r="111" spans="1:14" ht="45" x14ac:dyDescent="0.25">
      <c r="A111" s="132" t="s">
        <v>3766</v>
      </c>
      <c r="B111" s="133" t="s">
        <v>628</v>
      </c>
      <c r="C111" s="133" t="s">
        <v>3767</v>
      </c>
      <c r="D111" s="133" t="s">
        <v>3768</v>
      </c>
      <c r="E111" s="134" t="s">
        <v>3839</v>
      </c>
      <c r="F111" s="135"/>
      <c r="G111" s="135">
        <v>45699</v>
      </c>
      <c r="H111" s="135"/>
      <c r="I111" s="136">
        <v>632.5</v>
      </c>
      <c r="J111" s="136">
        <v>2117.5</v>
      </c>
      <c r="K111" s="132"/>
      <c r="L111" s="132"/>
      <c r="M111" s="136">
        <v>2.2400000000000002</v>
      </c>
      <c r="N111" s="10"/>
    </row>
    <row r="112" spans="1:14" x14ac:dyDescent="0.25">
      <c r="A112" t="s">
        <v>3769</v>
      </c>
      <c r="B112" s="11" t="s">
        <v>628</v>
      </c>
      <c r="C112" s="11" t="s">
        <v>3770</v>
      </c>
      <c r="D112" s="11" t="s">
        <v>3771</v>
      </c>
      <c r="E112" t="s">
        <v>14</v>
      </c>
      <c r="F112" s="9">
        <v>45709</v>
      </c>
      <c r="G112" s="9"/>
      <c r="H112" s="9"/>
      <c r="I112" s="10">
        <v>64.38</v>
      </c>
      <c r="J112" s="10">
        <v>35.29</v>
      </c>
      <c r="M112" s="10"/>
      <c r="N112" s="10"/>
    </row>
    <row r="113" spans="1:14" x14ac:dyDescent="0.25">
      <c r="A113" t="s">
        <v>3772</v>
      </c>
      <c r="B113" s="11" t="s">
        <v>628</v>
      </c>
      <c r="C113" s="11" t="s">
        <v>639</v>
      </c>
      <c r="D113" s="11" t="s">
        <v>3773</v>
      </c>
      <c r="E113" t="s">
        <v>14</v>
      </c>
      <c r="F113" s="9">
        <v>45712</v>
      </c>
      <c r="G113" s="9"/>
      <c r="H113" s="9"/>
      <c r="I113" s="10"/>
      <c r="J113" s="10"/>
      <c r="M113" s="10">
        <v>10.19</v>
      </c>
      <c r="N113" s="10"/>
    </row>
    <row r="114" spans="1:14" x14ac:dyDescent="0.25">
      <c r="A114" t="s">
        <v>3774</v>
      </c>
      <c r="B114" s="11" t="s">
        <v>628</v>
      </c>
      <c r="C114" s="11" t="s">
        <v>745</v>
      </c>
      <c r="D114" s="11" t="s">
        <v>3775</v>
      </c>
      <c r="E114" t="s">
        <v>14</v>
      </c>
      <c r="F114" s="9">
        <v>45716</v>
      </c>
      <c r="G114" s="9"/>
      <c r="H114" s="9"/>
      <c r="I114" s="10"/>
      <c r="J114" s="10">
        <v>7.5</v>
      </c>
      <c r="M114" s="10"/>
      <c r="N114" s="10"/>
    </row>
    <row r="115" spans="1:14" x14ac:dyDescent="0.25">
      <c r="A115" t="s">
        <v>3776</v>
      </c>
      <c r="B115" s="11" t="s">
        <v>628</v>
      </c>
      <c r="C115" s="11" t="s">
        <v>662</v>
      </c>
      <c r="D115" s="11" t="s">
        <v>3777</v>
      </c>
      <c r="E115" t="s">
        <v>14</v>
      </c>
      <c r="F115" s="9">
        <v>45716</v>
      </c>
      <c r="G115" s="9"/>
      <c r="H115" s="9"/>
      <c r="I115" s="10">
        <v>1.47</v>
      </c>
      <c r="J115" s="10">
        <v>6</v>
      </c>
      <c r="M115" s="10"/>
      <c r="N115" s="10"/>
    </row>
    <row r="116" spans="1:14" x14ac:dyDescent="0.25">
      <c r="A116" t="s">
        <v>3778</v>
      </c>
      <c r="B116" s="11" t="s">
        <v>628</v>
      </c>
      <c r="C116" s="11" t="s">
        <v>3779</v>
      </c>
      <c r="D116" s="11" t="s">
        <v>3780</v>
      </c>
      <c r="E116" t="s">
        <v>14</v>
      </c>
      <c r="F116" s="9">
        <v>45721</v>
      </c>
      <c r="G116" s="9"/>
      <c r="H116" s="9"/>
      <c r="I116" s="10"/>
      <c r="J116" s="10"/>
      <c r="M116" s="10">
        <v>1.74</v>
      </c>
      <c r="N116" s="10"/>
    </row>
    <row r="117" spans="1:14" x14ac:dyDescent="0.25">
      <c r="A117" t="s">
        <v>643</v>
      </c>
      <c r="B117" s="11" t="s">
        <v>628</v>
      </c>
      <c r="C117" s="11" t="s">
        <v>643</v>
      </c>
      <c r="D117" s="11" t="s">
        <v>3840</v>
      </c>
      <c r="E117" t="s">
        <v>14</v>
      </c>
      <c r="F117" s="9">
        <v>45799</v>
      </c>
      <c r="G117" s="9"/>
      <c r="H117" s="9"/>
      <c r="I117" s="10"/>
      <c r="J117" s="10"/>
      <c r="M117">
        <v>0.06</v>
      </c>
      <c r="N117" s="10"/>
    </row>
    <row r="118" spans="1:14" x14ac:dyDescent="0.25">
      <c r="A118" t="s">
        <v>3841</v>
      </c>
      <c r="B118" s="11" t="s">
        <v>624</v>
      </c>
      <c r="C118" s="11" t="s">
        <v>646</v>
      </c>
      <c r="D118" s="11" t="s">
        <v>3842</v>
      </c>
      <c r="E118" t="s">
        <v>14</v>
      </c>
      <c r="F118" s="9">
        <v>45827</v>
      </c>
      <c r="G118" s="9"/>
      <c r="H118" s="9"/>
      <c r="I118" s="10"/>
      <c r="J118" s="10"/>
      <c r="M118">
        <v>0.41</v>
      </c>
      <c r="N118" s="10"/>
    </row>
    <row r="119" spans="1:14" x14ac:dyDescent="0.25">
      <c r="B119" s="11"/>
      <c r="C119" s="11"/>
      <c r="D119" s="11"/>
      <c r="F119" s="9"/>
      <c r="G119" s="9"/>
      <c r="H119" s="9"/>
      <c r="I119" s="10"/>
      <c r="J119" s="10"/>
      <c r="M119" s="10"/>
      <c r="N119" s="10"/>
    </row>
    <row r="120" spans="1:14" x14ac:dyDescent="0.25">
      <c r="B120" s="11"/>
      <c r="C120" s="11"/>
      <c r="D120" s="11"/>
      <c r="F120" s="9"/>
      <c r="G120" s="9"/>
      <c r="H120" s="9"/>
      <c r="I120" s="10"/>
      <c r="J120" s="10"/>
      <c r="M120" s="10"/>
      <c r="N120" s="10"/>
    </row>
    <row r="121" spans="1:14" x14ac:dyDescent="0.25">
      <c r="B121" s="11"/>
      <c r="C121" s="11"/>
      <c r="D121" s="11"/>
      <c r="F121" s="9"/>
      <c r="G121" s="9"/>
      <c r="H121" s="9"/>
      <c r="I121" s="10"/>
      <c r="J121" s="10"/>
      <c r="M121" s="10"/>
      <c r="N121" s="10"/>
    </row>
    <row r="122" spans="1:14" x14ac:dyDescent="0.25">
      <c r="B122" s="11"/>
      <c r="C122" s="11"/>
      <c r="D122" s="11"/>
      <c r="F122" s="9"/>
      <c r="G122" s="9"/>
      <c r="H122" s="9"/>
      <c r="I122" s="10"/>
      <c r="J122" s="10"/>
      <c r="M122" s="10"/>
      <c r="N122" s="10"/>
    </row>
    <row r="123" spans="1:14" x14ac:dyDescent="0.25">
      <c r="B123" s="11"/>
      <c r="C123" s="11"/>
      <c r="D123" s="11"/>
      <c r="F123" s="9"/>
      <c r="G123" s="9"/>
      <c r="H123" s="9"/>
      <c r="I123" s="10"/>
      <c r="J123" s="10"/>
      <c r="M123" s="10"/>
      <c r="N123" s="10"/>
    </row>
    <row r="124" spans="1:14" x14ac:dyDescent="0.25">
      <c r="B124" s="11"/>
      <c r="C124" s="11"/>
      <c r="D124" s="11"/>
      <c r="F124" s="9"/>
      <c r="G124" s="9"/>
      <c r="H124" s="9"/>
      <c r="I124" s="10"/>
      <c r="J124" s="10"/>
      <c r="M124" s="10"/>
      <c r="N124" s="10"/>
    </row>
    <row r="125" spans="1:14" x14ac:dyDescent="0.25">
      <c r="B125" s="11"/>
      <c r="C125" s="11"/>
      <c r="D125" s="11"/>
      <c r="F125" s="9"/>
      <c r="G125" s="9"/>
      <c r="H125" s="9"/>
      <c r="I125" s="10"/>
      <c r="J125" s="10"/>
      <c r="M125" s="10"/>
      <c r="N125" s="10"/>
    </row>
    <row r="126" spans="1:14" x14ac:dyDescent="0.25">
      <c r="B126" s="11"/>
      <c r="C126" s="11"/>
      <c r="D126" s="11"/>
      <c r="F126" s="9"/>
      <c r="G126" s="9"/>
      <c r="H126" s="9"/>
      <c r="I126" s="10"/>
      <c r="J126" s="10"/>
      <c r="M126" s="10"/>
      <c r="N126" s="10"/>
    </row>
    <row r="127" spans="1:14" x14ac:dyDescent="0.25">
      <c r="B127" s="11"/>
      <c r="C127" s="11"/>
      <c r="D127" s="11"/>
      <c r="F127" s="9"/>
      <c r="G127" s="9"/>
      <c r="H127" s="9"/>
      <c r="I127" s="10"/>
      <c r="J127" s="10"/>
      <c r="M127" s="10"/>
      <c r="N127" s="10"/>
    </row>
    <row r="128" spans="1:14" x14ac:dyDescent="0.25">
      <c r="B128" s="11"/>
      <c r="C128" s="11"/>
      <c r="D128" s="11"/>
      <c r="F128" s="9"/>
      <c r="G128" s="9"/>
      <c r="H128" s="9"/>
      <c r="I128" s="10"/>
      <c r="J128" s="10"/>
      <c r="M128" s="10"/>
      <c r="N128" s="10"/>
    </row>
    <row r="129" spans="2:14" x14ac:dyDescent="0.25">
      <c r="B129" s="11"/>
      <c r="C129" s="11"/>
      <c r="D129" s="11"/>
      <c r="F129" s="9"/>
      <c r="G129" s="9"/>
      <c r="H129" s="9"/>
      <c r="I129" s="10"/>
      <c r="J129" s="10"/>
      <c r="M129" s="10"/>
      <c r="N129" s="10"/>
    </row>
    <row r="130" spans="2:14" x14ac:dyDescent="0.25">
      <c r="B130" s="11"/>
      <c r="C130" s="11"/>
      <c r="D130" s="11"/>
      <c r="F130" s="9"/>
      <c r="G130" s="9"/>
      <c r="H130" s="9"/>
      <c r="I130" s="10"/>
      <c r="J130" s="10"/>
      <c r="M130" s="10"/>
      <c r="N130" s="10"/>
    </row>
    <row r="131" spans="2:14" x14ac:dyDescent="0.25">
      <c r="B131" s="11"/>
      <c r="C131" s="11"/>
      <c r="D131" s="11"/>
      <c r="F131" s="9"/>
      <c r="G131" s="9"/>
      <c r="H131" s="9"/>
      <c r="I131" s="10"/>
      <c r="J131" s="10"/>
      <c r="M131" s="10"/>
      <c r="N131" s="10"/>
    </row>
    <row r="132" spans="2:14" x14ac:dyDescent="0.25">
      <c r="B132" s="11"/>
      <c r="C132" s="11"/>
      <c r="D132" s="11"/>
      <c r="F132" s="9"/>
      <c r="G132" s="9"/>
      <c r="H132" s="9"/>
      <c r="I132" s="10"/>
      <c r="J132" s="10"/>
      <c r="M132" s="10"/>
      <c r="N132" s="10"/>
    </row>
    <row r="133" spans="2:14" x14ac:dyDescent="0.25">
      <c r="B133" s="11"/>
      <c r="C133" s="11"/>
      <c r="D133" s="11"/>
      <c r="F133" s="9"/>
      <c r="G133" s="9"/>
      <c r="H133" s="9"/>
      <c r="I133" s="10"/>
      <c r="J133" s="10"/>
      <c r="M133" s="10"/>
      <c r="N133" s="10"/>
    </row>
    <row r="134" spans="2:14" x14ac:dyDescent="0.25">
      <c r="B134" s="11"/>
      <c r="C134" s="11"/>
      <c r="D134" s="11"/>
      <c r="F134" s="9"/>
      <c r="G134" s="9"/>
      <c r="H134" s="9"/>
      <c r="I134" s="10"/>
      <c r="J134" s="10"/>
      <c r="M134" s="10"/>
      <c r="N134" s="10"/>
    </row>
    <row r="135" spans="2:14" x14ac:dyDescent="0.25">
      <c r="B135" s="11"/>
      <c r="C135" s="11"/>
      <c r="D135" s="11"/>
      <c r="F135" s="9"/>
      <c r="G135" s="9"/>
      <c r="H135" s="9"/>
      <c r="I135" s="10"/>
      <c r="J135" s="10"/>
      <c r="M135" s="10"/>
      <c r="N135" s="10"/>
    </row>
    <row r="136" spans="2:14" x14ac:dyDescent="0.25">
      <c r="B136" s="11"/>
      <c r="C136" s="11"/>
      <c r="D136" s="11"/>
      <c r="F136" s="9"/>
      <c r="G136" s="9"/>
      <c r="H136" s="9"/>
      <c r="I136" s="10"/>
      <c r="J136" s="10"/>
      <c r="M136" s="10"/>
      <c r="N136" s="10"/>
    </row>
    <row r="137" spans="2:14" x14ac:dyDescent="0.25">
      <c r="B137" s="11"/>
      <c r="C137" s="11"/>
      <c r="D137" s="11"/>
      <c r="F137" s="9"/>
      <c r="G137" s="9"/>
      <c r="H137" s="9"/>
      <c r="I137" s="10"/>
      <c r="J137" s="10"/>
      <c r="M137" s="10"/>
      <c r="N137" s="10"/>
    </row>
    <row r="138" spans="2:14" x14ac:dyDescent="0.25">
      <c r="B138" s="11"/>
      <c r="C138" s="11"/>
      <c r="D138" s="11"/>
      <c r="F138" s="9"/>
      <c r="G138" s="9"/>
      <c r="H138" s="9"/>
      <c r="I138" s="10"/>
      <c r="J138" s="10"/>
      <c r="M138" s="10"/>
      <c r="N138" s="10"/>
    </row>
    <row r="139" spans="2:14" x14ac:dyDescent="0.25">
      <c r="B139" s="11"/>
      <c r="C139" s="11"/>
      <c r="D139" s="11"/>
      <c r="F139" s="9"/>
      <c r="G139" s="9"/>
      <c r="H139" s="9"/>
      <c r="I139" s="10"/>
      <c r="J139" s="10"/>
      <c r="M139" s="10"/>
      <c r="N139" s="10"/>
    </row>
    <row r="140" spans="2:14" x14ac:dyDescent="0.25">
      <c r="B140" s="11"/>
      <c r="C140" s="11"/>
      <c r="D140" s="11"/>
      <c r="F140" s="9"/>
      <c r="G140" s="9"/>
      <c r="H140" s="9"/>
      <c r="I140" s="10"/>
      <c r="J140" s="10"/>
      <c r="M140" s="10"/>
      <c r="N140" s="10"/>
    </row>
    <row r="141" spans="2:14" x14ac:dyDescent="0.25">
      <c r="B141" s="11"/>
      <c r="C141" s="11"/>
      <c r="D141" s="11"/>
      <c r="F141" s="9"/>
      <c r="G141" s="9"/>
      <c r="H141" s="9"/>
      <c r="I141" s="10"/>
      <c r="J141" s="10"/>
      <c r="M141" s="10"/>
      <c r="N141" s="10"/>
    </row>
    <row r="142" spans="2:14" x14ac:dyDescent="0.25">
      <c r="B142" s="11"/>
      <c r="C142" s="11"/>
      <c r="D142" s="11"/>
      <c r="F142" s="9"/>
      <c r="G142" s="9"/>
      <c r="H142" s="9"/>
      <c r="I142" s="10"/>
      <c r="J142" s="10"/>
      <c r="M142" s="10"/>
      <c r="N142" s="10"/>
    </row>
    <row r="143" spans="2:14" x14ac:dyDescent="0.25">
      <c r="B143" s="11"/>
      <c r="C143" s="11"/>
      <c r="D143" s="11"/>
      <c r="F143" s="9"/>
      <c r="G143" s="9"/>
      <c r="H143" s="9"/>
      <c r="I143" s="10"/>
      <c r="J143" s="10"/>
      <c r="M143" s="10"/>
      <c r="N143" s="10"/>
    </row>
    <row r="144" spans="2:14" x14ac:dyDescent="0.25">
      <c r="B144" s="11"/>
      <c r="C144" s="11"/>
      <c r="D144" s="11"/>
      <c r="F144" s="9"/>
      <c r="G144" s="9"/>
      <c r="H144" s="9"/>
      <c r="I144" s="10"/>
      <c r="J144" s="10"/>
      <c r="M144" s="10"/>
      <c r="N144" s="10"/>
    </row>
    <row r="145" spans="2:14" x14ac:dyDescent="0.25">
      <c r="B145" s="11"/>
      <c r="C145" s="11"/>
      <c r="D145" s="11"/>
      <c r="F145" s="9"/>
      <c r="G145" s="9"/>
      <c r="H145" s="9"/>
      <c r="I145" s="10"/>
      <c r="J145" s="10"/>
      <c r="M145" s="10"/>
      <c r="N145" s="10"/>
    </row>
    <row r="146" spans="2:14" x14ac:dyDescent="0.25">
      <c r="B146" s="11"/>
      <c r="C146" s="11"/>
      <c r="D146" s="11"/>
      <c r="F146" s="9"/>
      <c r="G146" s="9"/>
      <c r="H146" s="9"/>
      <c r="I146" s="10"/>
      <c r="J146" s="10"/>
      <c r="M146" s="10"/>
      <c r="N146" s="10"/>
    </row>
    <row r="147" spans="2:14" x14ac:dyDescent="0.25">
      <c r="B147" s="11"/>
      <c r="C147" s="11"/>
      <c r="D147" s="11"/>
      <c r="F147" s="9"/>
      <c r="G147" s="9"/>
      <c r="H147" s="9"/>
      <c r="I147" s="10"/>
      <c r="J147" s="10"/>
      <c r="M147" s="10"/>
      <c r="N147" s="10"/>
    </row>
    <row r="148" spans="2:14" x14ac:dyDescent="0.25">
      <c r="B148" s="11"/>
      <c r="C148" s="11"/>
      <c r="D148" s="11"/>
      <c r="F148" s="9"/>
      <c r="G148" s="9"/>
      <c r="H148" s="9"/>
      <c r="I148" s="10"/>
      <c r="J148" s="10"/>
      <c r="M148" s="10"/>
      <c r="N148" s="10"/>
    </row>
    <row r="149" spans="2:14" x14ac:dyDescent="0.25">
      <c r="B149" s="11"/>
      <c r="C149" s="11"/>
      <c r="D149" s="11"/>
      <c r="F149" s="9"/>
      <c r="G149" s="9"/>
      <c r="H149" s="9"/>
      <c r="I149" s="10"/>
      <c r="J149" s="10"/>
      <c r="M149" s="10"/>
      <c r="N149" s="10"/>
    </row>
    <row r="150" spans="2:14" x14ac:dyDescent="0.25">
      <c r="B150" s="11"/>
      <c r="C150" s="11"/>
      <c r="D150" s="11"/>
      <c r="F150" s="9"/>
      <c r="G150" s="9"/>
      <c r="H150" s="9"/>
      <c r="I150" s="10"/>
      <c r="J150" s="10"/>
      <c r="M150" s="10"/>
      <c r="N150" s="10"/>
    </row>
    <row r="151" spans="2:14" x14ac:dyDescent="0.25">
      <c r="B151" s="11"/>
      <c r="C151" s="11"/>
      <c r="D151" s="11"/>
      <c r="F151" s="9"/>
      <c r="G151" s="9"/>
      <c r="H151" s="9"/>
      <c r="I151" s="10"/>
      <c r="J151" s="10"/>
      <c r="M151" s="10"/>
      <c r="N151" s="10"/>
    </row>
    <row r="152" spans="2:14" x14ac:dyDescent="0.25">
      <c r="B152" s="11"/>
      <c r="C152" s="11"/>
      <c r="D152" s="11"/>
      <c r="F152" s="9"/>
      <c r="G152" s="9"/>
      <c r="H152" s="9"/>
      <c r="I152" s="10"/>
      <c r="J152" s="10"/>
      <c r="M152" s="10"/>
      <c r="N152" s="10"/>
    </row>
    <row r="153" spans="2:14" x14ac:dyDescent="0.25">
      <c r="B153" s="11"/>
      <c r="C153" s="11"/>
      <c r="D153" s="11"/>
      <c r="F153" s="9"/>
      <c r="G153" s="9"/>
      <c r="H153" s="9"/>
      <c r="I153" s="10"/>
      <c r="J153" s="10"/>
      <c r="M153" s="10"/>
      <c r="N153" s="10"/>
    </row>
    <row r="154" spans="2:14" x14ac:dyDescent="0.25">
      <c r="B154" s="11"/>
      <c r="C154" s="11"/>
      <c r="D154" s="11"/>
      <c r="F154" s="9"/>
      <c r="G154" s="9"/>
      <c r="H154" s="9"/>
      <c r="I154" s="10"/>
      <c r="J154" s="10"/>
      <c r="M154" s="10"/>
      <c r="N154" s="10"/>
    </row>
    <row r="155" spans="2:14" x14ac:dyDescent="0.25">
      <c r="B155" s="11"/>
      <c r="C155" s="11"/>
      <c r="D155" s="11"/>
      <c r="F155" s="9"/>
      <c r="G155" s="9"/>
      <c r="H155" s="9"/>
      <c r="I155" s="10"/>
      <c r="J155" s="10"/>
      <c r="M155" s="10"/>
      <c r="N155" s="10"/>
    </row>
    <row r="156" spans="2:14" x14ac:dyDescent="0.25">
      <c r="B156" s="11"/>
      <c r="C156" s="11"/>
      <c r="D156" s="11"/>
      <c r="F156" s="9"/>
      <c r="G156" s="9"/>
      <c r="H156" s="9"/>
      <c r="I156" s="10"/>
      <c r="J156" s="10"/>
      <c r="M156" s="10"/>
      <c r="N156" s="10"/>
    </row>
    <row r="157" spans="2:14" x14ac:dyDescent="0.25">
      <c r="B157" s="11"/>
      <c r="C157" s="11"/>
      <c r="D157" s="11"/>
      <c r="F157" s="9"/>
      <c r="G157" s="9"/>
      <c r="H157" s="9"/>
      <c r="I157" s="10"/>
      <c r="J157" s="10"/>
      <c r="M157" s="10"/>
      <c r="N157" s="10"/>
    </row>
    <row r="158" spans="2:14" x14ac:dyDescent="0.25">
      <c r="B158" s="11"/>
      <c r="C158" s="11"/>
      <c r="D158" s="11"/>
      <c r="F158" s="9"/>
      <c r="G158" s="9"/>
      <c r="H158" s="9"/>
      <c r="I158" s="10"/>
      <c r="J158" s="10"/>
      <c r="M158" s="10"/>
      <c r="N158" s="10"/>
    </row>
    <row r="159" spans="2:14" x14ac:dyDescent="0.25">
      <c r="B159" s="11"/>
      <c r="C159" s="11"/>
      <c r="D159" s="11"/>
      <c r="F159" s="9"/>
      <c r="G159" s="9"/>
      <c r="H159" s="9"/>
      <c r="I159" s="10"/>
      <c r="J159" s="10"/>
      <c r="M159" s="10"/>
      <c r="N159" s="10"/>
    </row>
    <row r="160" spans="2:14" x14ac:dyDescent="0.25">
      <c r="B160" s="11"/>
      <c r="C160" s="11"/>
      <c r="D160" s="11"/>
      <c r="F160" s="9"/>
      <c r="G160" s="9"/>
      <c r="H160" s="9"/>
      <c r="I160" s="10"/>
      <c r="J160" s="10"/>
      <c r="M160" s="10"/>
      <c r="N160" s="10"/>
    </row>
    <row r="161" spans="2:14" x14ac:dyDescent="0.25">
      <c r="B161" s="11"/>
      <c r="C161" s="11"/>
      <c r="D161" s="11"/>
      <c r="F161" s="9"/>
      <c r="G161" s="9"/>
      <c r="H161" s="9"/>
      <c r="I161" s="10"/>
      <c r="J161" s="10"/>
      <c r="M161" s="10"/>
      <c r="N161" s="10"/>
    </row>
    <row r="162" spans="2:14" x14ac:dyDescent="0.25">
      <c r="B162" s="11"/>
      <c r="C162" s="11"/>
      <c r="D162" s="11"/>
      <c r="F162" s="9"/>
      <c r="G162" s="9"/>
      <c r="H162" s="9"/>
      <c r="I162" s="10"/>
      <c r="J162" s="10"/>
      <c r="M162" s="10"/>
      <c r="N162" s="10"/>
    </row>
    <row r="163" spans="2:14" x14ac:dyDescent="0.25">
      <c r="B163" s="11"/>
      <c r="C163" s="11"/>
      <c r="D163" s="11"/>
      <c r="F163" s="9"/>
      <c r="G163" s="9"/>
      <c r="H163" s="9"/>
      <c r="I163" s="10"/>
      <c r="J163" s="10"/>
      <c r="M163" s="10"/>
      <c r="N163" s="10"/>
    </row>
    <row r="164" spans="2:14" x14ac:dyDescent="0.25">
      <c r="B164" s="11"/>
      <c r="C164" s="11"/>
      <c r="D164" s="11"/>
      <c r="F164" s="9"/>
      <c r="G164" s="9"/>
      <c r="H164" s="9"/>
      <c r="I164" s="10"/>
      <c r="J164" s="10"/>
      <c r="M164" s="10"/>
      <c r="N164" s="10"/>
    </row>
    <row r="165" spans="2:14" x14ac:dyDescent="0.25">
      <c r="B165" s="11"/>
      <c r="C165" s="11"/>
      <c r="D165" s="11"/>
      <c r="F165" s="9"/>
      <c r="G165" s="9"/>
      <c r="H165" s="9"/>
      <c r="I165" s="10"/>
      <c r="J165" s="10"/>
      <c r="M165" s="10"/>
      <c r="N165" s="10"/>
    </row>
    <row r="166" spans="2:14" x14ac:dyDescent="0.25">
      <c r="B166" s="11"/>
      <c r="C166" s="11"/>
      <c r="D166" s="11"/>
      <c r="F166" s="9"/>
      <c r="G166" s="9"/>
      <c r="H166" s="9"/>
      <c r="I166" s="10"/>
      <c r="J166" s="10"/>
      <c r="M166" s="10"/>
      <c r="N166" s="10"/>
    </row>
    <row r="167" spans="2:14" x14ac:dyDescent="0.25">
      <c r="B167" s="11"/>
      <c r="C167" s="11"/>
      <c r="D167" s="11"/>
      <c r="F167" s="9"/>
      <c r="G167" s="9"/>
      <c r="H167" s="9"/>
      <c r="I167" s="10"/>
      <c r="J167" s="10"/>
      <c r="M167" s="10"/>
      <c r="N167" s="10"/>
    </row>
    <row r="168" spans="2:14" x14ac:dyDescent="0.25">
      <c r="B168" s="11"/>
      <c r="C168" s="11"/>
      <c r="D168" s="11"/>
      <c r="F168" s="9"/>
      <c r="G168" s="9"/>
      <c r="H168" s="9"/>
      <c r="I168" s="10"/>
      <c r="J168" s="10"/>
      <c r="M168" s="10"/>
      <c r="N168" s="10"/>
    </row>
    <row r="169" spans="2:14" x14ac:dyDescent="0.25">
      <c r="B169" s="11"/>
      <c r="C169" s="11"/>
      <c r="D169" s="11"/>
      <c r="F169" s="9"/>
      <c r="G169" s="9"/>
      <c r="H169" s="9"/>
      <c r="I169" s="10"/>
      <c r="J169" s="10"/>
      <c r="M169" s="10"/>
      <c r="N169" s="10"/>
    </row>
    <row r="170" spans="2:14" x14ac:dyDescent="0.25">
      <c r="B170" s="11"/>
      <c r="C170" s="11"/>
      <c r="D170" s="11"/>
      <c r="F170" s="9"/>
      <c r="G170" s="9"/>
      <c r="H170" s="9"/>
      <c r="I170" s="10"/>
      <c r="J170" s="10"/>
      <c r="M170" s="10"/>
      <c r="N170" s="10"/>
    </row>
    <row r="171" spans="2:14" x14ac:dyDescent="0.25">
      <c r="B171" s="11"/>
      <c r="C171" s="11"/>
      <c r="D171" s="11"/>
      <c r="F171" s="9"/>
      <c r="G171" s="9"/>
      <c r="H171" s="9"/>
      <c r="I171" s="10"/>
      <c r="J171" s="10"/>
      <c r="M171" s="10"/>
      <c r="N171" s="10"/>
    </row>
    <row r="172" spans="2:14" x14ac:dyDescent="0.25">
      <c r="B172" s="11"/>
      <c r="C172" s="11"/>
      <c r="D172" s="11"/>
      <c r="F172" s="9"/>
      <c r="G172" s="9"/>
      <c r="H172" s="9"/>
      <c r="I172" s="10"/>
      <c r="J172" s="10"/>
      <c r="M172" s="10"/>
      <c r="N172" s="10"/>
    </row>
    <row r="173" spans="2:14" x14ac:dyDescent="0.25">
      <c r="B173" s="11"/>
      <c r="C173" s="11"/>
      <c r="D173" s="11"/>
      <c r="F173" s="9"/>
      <c r="G173" s="9"/>
      <c r="H173" s="9"/>
      <c r="I173" s="10"/>
      <c r="J173" s="10"/>
      <c r="M173" s="10"/>
      <c r="N173" s="10"/>
    </row>
    <row r="174" spans="2:14" x14ac:dyDescent="0.25">
      <c r="B174" s="11"/>
      <c r="C174" s="11"/>
      <c r="D174" s="11"/>
      <c r="F174" s="9"/>
      <c r="G174" s="9"/>
      <c r="H174" s="9"/>
      <c r="I174" s="10"/>
      <c r="J174" s="10"/>
      <c r="M174" s="10"/>
      <c r="N174" s="10"/>
    </row>
    <row r="175" spans="2:14" x14ac:dyDescent="0.25">
      <c r="B175" s="11"/>
      <c r="C175" s="11"/>
      <c r="D175" s="11"/>
      <c r="F175" s="9"/>
      <c r="G175" s="9"/>
      <c r="H175" s="9"/>
      <c r="I175" s="10"/>
      <c r="J175" s="10"/>
      <c r="M175" s="10"/>
      <c r="N175" s="10"/>
    </row>
    <row r="176" spans="2:14" x14ac:dyDescent="0.25">
      <c r="B176" s="11"/>
      <c r="C176" s="11"/>
      <c r="D176" s="11"/>
      <c r="F176" s="9"/>
      <c r="G176" s="9"/>
      <c r="H176" s="9"/>
      <c r="I176" s="10"/>
      <c r="J176" s="10"/>
      <c r="M176" s="10"/>
      <c r="N176" s="10"/>
    </row>
    <row r="177" spans="2:14" x14ac:dyDescent="0.25">
      <c r="B177" s="11"/>
      <c r="C177" s="11"/>
      <c r="D177" s="11"/>
      <c r="F177" s="9"/>
      <c r="G177" s="9"/>
      <c r="H177" s="9"/>
      <c r="I177" s="10"/>
      <c r="J177" s="10"/>
      <c r="M177" s="10"/>
      <c r="N177" s="10"/>
    </row>
    <row r="178" spans="2:14" x14ac:dyDescent="0.25">
      <c r="B178" s="11"/>
      <c r="C178" s="11"/>
      <c r="D178" s="11"/>
      <c r="F178" s="9"/>
      <c r="G178" s="9"/>
      <c r="H178" s="9"/>
      <c r="I178" s="10"/>
      <c r="J178" s="10"/>
      <c r="M178" s="10"/>
      <c r="N178" s="10"/>
    </row>
    <row r="179" spans="2:14" x14ac:dyDescent="0.25">
      <c r="B179" s="11"/>
      <c r="C179" s="11"/>
      <c r="D179" s="11"/>
      <c r="F179" s="9"/>
      <c r="G179" s="9"/>
      <c r="H179" s="9"/>
      <c r="I179" s="10"/>
      <c r="J179" s="10"/>
      <c r="M179" s="10"/>
      <c r="N179" s="10"/>
    </row>
    <row r="180" spans="2:14" x14ac:dyDescent="0.25">
      <c r="B180" s="11"/>
      <c r="C180" s="11"/>
      <c r="D180" s="11"/>
      <c r="F180" s="9"/>
      <c r="G180" s="9"/>
      <c r="H180" s="9"/>
      <c r="I180" s="10"/>
      <c r="J180" s="10"/>
      <c r="M180" s="10"/>
      <c r="N180" s="10"/>
    </row>
    <row r="181" spans="2:14" x14ac:dyDescent="0.25">
      <c r="B181" s="11"/>
      <c r="C181" s="11"/>
      <c r="D181" s="11"/>
      <c r="F181" s="9"/>
      <c r="G181" s="9"/>
      <c r="H181" s="9"/>
      <c r="I181" s="10"/>
      <c r="J181" s="10"/>
      <c r="M181" s="10"/>
      <c r="N181" s="10"/>
    </row>
    <row r="182" spans="2:14" x14ac:dyDescent="0.25">
      <c r="B182" s="11"/>
      <c r="C182" s="11"/>
      <c r="D182" s="11"/>
      <c r="F182" s="9"/>
      <c r="G182" s="9"/>
      <c r="H182" s="9"/>
      <c r="I182" s="10"/>
      <c r="J182" s="10"/>
      <c r="M182" s="10"/>
      <c r="N182" s="10"/>
    </row>
    <row r="183" spans="2:14" x14ac:dyDescent="0.25">
      <c r="B183" s="11"/>
      <c r="C183" s="11"/>
      <c r="D183" s="11"/>
      <c r="F183" s="9"/>
      <c r="G183" s="9"/>
      <c r="H183" s="9"/>
      <c r="I183" s="10"/>
      <c r="J183" s="10"/>
      <c r="M183" s="10"/>
      <c r="N183" s="10"/>
    </row>
    <row r="184" spans="2:14" x14ac:dyDescent="0.25">
      <c r="B184" s="11"/>
      <c r="C184" s="11"/>
      <c r="D184" s="11"/>
      <c r="F184" s="9"/>
      <c r="G184" s="9"/>
      <c r="H184" s="9"/>
      <c r="I184" s="10"/>
      <c r="J184" s="10"/>
      <c r="M184" s="10"/>
      <c r="N184" s="10"/>
    </row>
    <row r="185" spans="2:14" x14ac:dyDescent="0.25">
      <c r="B185" s="11"/>
      <c r="C185" s="11"/>
      <c r="D185" s="11"/>
      <c r="F185" s="9"/>
      <c r="G185" s="9"/>
      <c r="H185" s="9"/>
      <c r="I185" s="10"/>
      <c r="J185" s="10"/>
      <c r="M185" s="10"/>
      <c r="N185" s="10"/>
    </row>
    <row r="186" spans="2:14" x14ac:dyDescent="0.25">
      <c r="B186" s="11"/>
      <c r="C186" s="11"/>
      <c r="D186" s="11"/>
      <c r="F186" s="9"/>
      <c r="G186" s="9"/>
      <c r="H186" s="9"/>
      <c r="I186" s="10"/>
      <c r="J186" s="10"/>
      <c r="M186" s="10"/>
      <c r="N186" s="10"/>
    </row>
    <row r="187" spans="2:14" x14ac:dyDescent="0.25">
      <c r="B187" s="11"/>
      <c r="C187" s="11"/>
      <c r="D187" s="11"/>
      <c r="F187" s="9"/>
      <c r="G187" s="9"/>
      <c r="H187" s="9"/>
      <c r="I187" s="10"/>
      <c r="J187" s="10"/>
      <c r="M187" s="10"/>
      <c r="N187" s="10"/>
    </row>
    <row r="188" spans="2:14" x14ac:dyDescent="0.25">
      <c r="B188" s="11"/>
      <c r="C188" s="11"/>
      <c r="D188" s="11"/>
      <c r="F188" s="9"/>
      <c r="G188" s="9"/>
      <c r="H188" s="9"/>
      <c r="I188" s="10"/>
      <c r="J188" s="10"/>
      <c r="M188" s="10"/>
      <c r="N188" s="10"/>
    </row>
    <row r="189" spans="2:14" x14ac:dyDescent="0.25">
      <c r="B189" s="11"/>
      <c r="C189" s="11"/>
      <c r="D189" s="11"/>
      <c r="F189" s="9"/>
      <c r="G189" s="9"/>
      <c r="H189" s="9"/>
      <c r="I189" s="10"/>
      <c r="J189" s="10"/>
      <c r="M189" s="10"/>
      <c r="N189" s="10"/>
    </row>
    <row r="190" spans="2:14" x14ac:dyDescent="0.25">
      <c r="B190" s="11"/>
      <c r="C190" s="11"/>
      <c r="D190" s="11"/>
      <c r="F190" s="9"/>
      <c r="G190" s="9"/>
      <c r="H190" s="9"/>
      <c r="I190" s="10"/>
      <c r="J190" s="10"/>
      <c r="M190" s="10"/>
      <c r="N190" s="10"/>
    </row>
    <row r="191" spans="2:14" x14ac:dyDescent="0.25">
      <c r="B191" s="11"/>
      <c r="C191" s="11"/>
      <c r="D191" s="11"/>
      <c r="F191" s="9"/>
      <c r="G191" s="9"/>
      <c r="H191" s="9"/>
      <c r="I191" s="10"/>
      <c r="J191" s="10"/>
      <c r="M191" s="10"/>
      <c r="N191" s="10"/>
    </row>
    <row r="192" spans="2:14" x14ac:dyDescent="0.25">
      <c r="B192" s="11"/>
      <c r="C192" s="11"/>
      <c r="D192" s="11"/>
      <c r="F192" s="9"/>
      <c r="G192" s="9"/>
      <c r="H192" s="9"/>
      <c r="I192" s="10"/>
      <c r="J192" s="10"/>
      <c r="M192" s="10"/>
      <c r="N192" s="10"/>
    </row>
    <row r="193" spans="2:14" x14ac:dyDescent="0.25">
      <c r="B193" s="11"/>
      <c r="C193" s="11"/>
      <c r="D193" s="11"/>
      <c r="F193" s="9"/>
      <c r="G193" s="9"/>
      <c r="H193" s="9"/>
      <c r="I193" s="10"/>
      <c r="J193" s="10"/>
      <c r="M193" s="10"/>
      <c r="N193" s="10"/>
    </row>
    <row r="194" spans="2:14" x14ac:dyDescent="0.25">
      <c r="B194" s="11"/>
      <c r="C194" s="11"/>
      <c r="D194" s="11"/>
      <c r="F194" s="9"/>
      <c r="G194" s="9"/>
      <c r="H194" s="9"/>
      <c r="I194" s="10"/>
      <c r="J194" s="10"/>
      <c r="M194" s="10"/>
      <c r="N194" s="10"/>
    </row>
    <row r="195" spans="2:14" x14ac:dyDescent="0.25">
      <c r="B195" s="11"/>
      <c r="C195" s="11"/>
      <c r="D195" s="11"/>
      <c r="F195" s="9"/>
      <c r="G195" s="9"/>
      <c r="H195" s="9"/>
      <c r="I195" s="10"/>
      <c r="J195" s="10"/>
      <c r="M195" s="10"/>
      <c r="N195" s="10"/>
    </row>
    <row r="196" spans="2:14" x14ac:dyDescent="0.25">
      <c r="B196" s="11"/>
      <c r="C196" s="11"/>
      <c r="D196" s="11"/>
      <c r="F196" s="9"/>
      <c r="G196" s="9"/>
      <c r="H196" s="9"/>
      <c r="I196" s="10"/>
      <c r="J196" s="10"/>
      <c r="M196" s="10"/>
      <c r="N196" s="10"/>
    </row>
    <row r="197" spans="2:14" x14ac:dyDescent="0.25">
      <c r="B197" s="11"/>
      <c r="C197" s="11"/>
      <c r="D197" s="11"/>
      <c r="F197" s="9"/>
      <c r="G197" s="9"/>
      <c r="H197" s="9"/>
      <c r="I197" s="10"/>
      <c r="J197" s="10"/>
      <c r="M197" s="10"/>
      <c r="N197" s="10"/>
    </row>
    <row r="198" spans="2:14" x14ac:dyDescent="0.25">
      <c r="B198" s="11"/>
      <c r="C198" s="11"/>
      <c r="D198" s="11"/>
      <c r="F198" s="9"/>
      <c r="G198" s="9"/>
      <c r="H198" s="9"/>
      <c r="I198" s="10"/>
      <c r="J198" s="10"/>
      <c r="M198" s="10"/>
      <c r="N198" s="10"/>
    </row>
    <row r="199" spans="2:14" x14ac:dyDescent="0.25">
      <c r="B199" s="11"/>
      <c r="C199" s="11"/>
      <c r="D199" s="11"/>
      <c r="F199" s="9"/>
      <c r="G199" s="9"/>
      <c r="H199" s="9"/>
      <c r="I199" s="10"/>
      <c r="J199" s="10"/>
      <c r="M199" s="10"/>
      <c r="N199" s="10"/>
    </row>
    <row r="200" spans="2:14" x14ac:dyDescent="0.25">
      <c r="B200" s="11"/>
      <c r="C200" s="11"/>
      <c r="D200" s="11"/>
      <c r="F200" s="9"/>
      <c r="G200" s="9"/>
      <c r="H200" s="9"/>
      <c r="I200" s="10"/>
      <c r="J200" s="10"/>
      <c r="M200" s="10"/>
      <c r="N200" s="10"/>
    </row>
    <row r="201" spans="2:14" x14ac:dyDescent="0.25">
      <c r="B201" s="11"/>
      <c r="C201" s="11"/>
      <c r="D201" s="11"/>
      <c r="F201" s="9"/>
      <c r="G201" s="9"/>
      <c r="H201" s="9"/>
      <c r="I201" s="10"/>
      <c r="J201" s="10"/>
      <c r="M201" s="10"/>
      <c r="N201" s="10"/>
    </row>
    <row r="202" spans="2:14" x14ac:dyDescent="0.25">
      <c r="B202" s="11"/>
      <c r="C202" s="11"/>
      <c r="D202" s="11"/>
      <c r="F202" s="9"/>
      <c r="G202" s="9"/>
      <c r="H202" s="9"/>
      <c r="I202" s="10"/>
      <c r="J202" s="10"/>
      <c r="M202" s="10"/>
      <c r="N202" s="10"/>
    </row>
    <row r="203" spans="2:14" x14ac:dyDescent="0.25">
      <c r="B203" s="11"/>
      <c r="C203" s="11"/>
      <c r="D203" s="11"/>
      <c r="F203" s="9"/>
      <c r="G203" s="9"/>
      <c r="H203" s="9"/>
      <c r="I203" s="10"/>
      <c r="J203" s="10"/>
      <c r="M203" s="10"/>
      <c r="N203" s="10"/>
    </row>
    <row r="204" spans="2:14" x14ac:dyDescent="0.25">
      <c r="B204" s="11"/>
      <c r="C204" s="11"/>
      <c r="D204" s="11"/>
      <c r="F204" s="9"/>
      <c r="G204" s="9"/>
      <c r="H204" s="9"/>
      <c r="I204" s="10"/>
      <c r="J204" s="10"/>
      <c r="M204" s="10"/>
      <c r="N204" s="10"/>
    </row>
    <row r="205" spans="2:14" x14ac:dyDescent="0.25">
      <c r="B205" s="11"/>
      <c r="C205" s="11"/>
      <c r="D205" s="11"/>
      <c r="F205" s="9"/>
      <c r="G205" s="9"/>
      <c r="H205" s="9"/>
      <c r="I205" s="10"/>
      <c r="J205" s="10"/>
      <c r="M205" s="10"/>
      <c r="N205" s="10"/>
    </row>
    <row r="206" spans="2:14" x14ac:dyDescent="0.25">
      <c r="B206" s="11"/>
      <c r="C206" s="11"/>
      <c r="D206" s="11"/>
      <c r="F206" s="9"/>
      <c r="G206" s="9"/>
      <c r="H206" s="9"/>
      <c r="I206" s="10"/>
      <c r="J206" s="10"/>
      <c r="M206" s="10"/>
      <c r="N206" s="10"/>
    </row>
    <row r="207" spans="2:14" x14ac:dyDescent="0.25">
      <c r="B207" s="11"/>
      <c r="C207" s="11"/>
      <c r="D207" s="11"/>
      <c r="F207" s="9"/>
      <c r="G207" s="9"/>
      <c r="H207" s="9"/>
      <c r="I207" s="10"/>
      <c r="J207" s="10"/>
      <c r="M207" s="10"/>
      <c r="N207" s="10"/>
    </row>
    <row r="208" spans="2:14" x14ac:dyDescent="0.25">
      <c r="B208" s="11"/>
      <c r="C208" s="11"/>
      <c r="D208" s="11"/>
      <c r="F208" s="9"/>
      <c r="G208" s="9"/>
      <c r="H208" s="9"/>
      <c r="I208" s="10"/>
      <c r="J208" s="10"/>
      <c r="M208" s="10"/>
      <c r="N208" s="10"/>
    </row>
    <row r="209" spans="2:14" x14ac:dyDescent="0.25">
      <c r="B209" s="11"/>
      <c r="C209" s="11"/>
      <c r="D209" s="11"/>
      <c r="F209" s="9"/>
      <c r="G209" s="9"/>
      <c r="H209" s="9"/>
      <c r="I209" s="10"/>
      <c r="J209" s="10"/>
      <c r="M209" s="10"/>
      <c r="N209" s="10"/>
    </row>
    <row r="210" spans="2:14" x14ac:dyDescent="0.25">
      <c r="B210" s="11"/>
      <c r="C210" s="11"/>
      <c r="D210" s="11"/>
      <c r="F210" s="9"/>
      <c r="G210" s="9"/>
      <c r="H210" s="9"/>
      <c r="I210" s="10"/>
      <c r="J210" s="10"/>
      <c r="M210" s="10"/>
      <c r="N210" s="10"/>
    </row>
    <row r="211" spans="2:14" x14ac:dyDescent="0.25">
      <c r="B211" s="11"/>
      <c r="C211" s="11"/>
      <c r="D211" s="11"/>
      <c r="F211" s="9"/>
      <c r="G211" s="9"/>
      <c r="H211" s="9"/>
      <c r="I211" s="10"/>
      <c r="J211" s="10"/>
      <c r="M211" s="10"/>
      <c r="N211" s="10"/>
    </row>
    <row r="212" spans="2:14" x14ac:dyDescent="0.25">
      <c r="B212" s="11"/>
      <c r="C212" s="11"/>
      <c r="D212" s="11"/>
      <c r="F212" s="9"/>
      <c r="G212" s="9"/>
      <c r="H212" s="9"/>
      <c r="I212" s="10"/>
      <c r="J212" s="10"/>
      <c r="M212" s="10"/>
      <c r="N212" s="10"/>
    </row>
    <row r="213" spans="2:14" x14ac:dyDescent="0.25">
      <c r="B213" s="11"/>
      <c r="C213" s="11"/>
      <c r="D213" s="11"/>
      <c r="F213" s="9"/>
      <c r="G213" s="9"/>
      <c r="H213" s="9"/>
      <c r="I213" s="10"/>
      <c r="J213" s="10"/>
      <c r="M213" s="10"/>
      <c r="N213" s="10"/>
    </row>
    <row r="214" spans="2:14" x14ac:dyDescent="0.25">
      <c r="B214" s="11"/>
      <c r="C214" s="11"/>
      <c r="D214" s="11"/>
      <c r="F214" s="9"/>
      <c r="G214" s="9"/>
      <c r="H214" s="9"/>
      <c r="I214" s="10"/>
      <c r="J214" s="10"/>
      <c r="M214" s="10"/>
      <c r="N214" s="10"/>
    </row>
    <row r="215" spans="2:14" x14ac:dyDescent="0.25">
      <c r="B215" s="11"/>
      <c r="C215" s="11"/>
      <c r="D215" s="11"/>
      <c r="F215" s="9"/>
      <c r="G215" s="9"/>
      <c r="H215" s="9"/>
      <c r="I215" s="10"/>
      <c r="J215" s="10"/>
      <c r="M215" s="10"/>
      <c r="N215" s="10"/>
    </row>
    <row r="216" spans="2:14" x14ac:dyDescent="0.25">
      <c r="B216" s="11"/>
      <c r="C216" s="11"/>
      <c r="D216" s="11"/>
      <c r="F216" s="9"/>
      <c r="G216" s="9"/>
      <c r="H216" s="9"/>
      <c r="I216" s="10"/>
      <c r="J216" s="10"/>
      <c r="M216" s="10"/>
      <c r="N216" s="10"/>
    </row>
    <row r="217" spans="2:14" x14ac:dyDescent="0.25">
      <c r="B217" s="11"/>
      <c r="C217" s="11"/>
      <c r="D217" s="11"/>
      <c r="F217" s="9"/>
      <c r="G217" s="9"/>
      <c r="H217" s="9"/>
      <c r="I217" s="10"/>
      <c r="J217" s="10"/>
      <c r="M217" s="10"/>
      <c r="N217" s="10"/>
    </row>
    <row r="218" spans="2:14" x14ac:dyDescent="0.25">
      <c r="B218" s="11"/>
      <c r="C218" s="11"/>
      <c r="D218" s="11"/>
      <c r="F218" s="9"/>
      <c r="G218" s="9"/>
      <c r="H218" s="9"/>
      <c r="I218" s="10"/>
      <c r="J218" s="10"/>
      <c r="M218" s="10"/>
      <c r="N218" s="10"/>
    </row>
    <row r="219" spans="2:14" x14ac:dyDescent="0.25">
      <c r="B219" s="11"/>
      <c r="C219" s="11"/>
      <c r="D219" s="11"/>
      <c r="F219" s="9"/>
      <c r="G219" s="9"/>
      <c r="H219" s="9"/>
      <c r="I219" s="10"/>
      <c r="J219" s="10"/>
      <c r="M219" s="10"/>
      <c r="N219" s="10"/>
    </row>
    <row r="220" spans="2:14" x14ac:dyDescent="0.25">
      <c r="B220" s="11"/>
      <c r="C220" s="11"/>
      <c r="D220" s="11"/>
      <c r="F220" s="9"/>
      <c r="G220" s="9"/>
      <c r="H220" s="9"/>
      <c r="I220" s="10"/>
      <c r="J220" s="10"/>
      <c r="M220" s="10"/>
      <c r="N220" s="10"/>
    </row>
    <row r="221" spans="2:14" x14ac:dyDescent="0.25">
      <c r="B221" s="11"/>
      <c r="C221" s="11"/>
      <c r="D221" s="11"/>
      <c r="F221" s="9"/>
      <c r="G221" s="9"/>
      <c r="H221" s="9"/>
      <c r="I221" s="10"/>
      <c r="J221" s="10"/>
      <c r="M221" s="10"/>
      <c r="N221" s="10"/>
    </row>
    <row r="222" spans="2:14" x14ac:dyDescent="0.25">
      <c r="B222" s="11"/>
      <c r="C222" s="11"/>
      <c r="D222" s="11"/>
      <c r="F222" s="9"/>
      <c r="G222" s="9"/>
      <c r="H222" s="9"/>
      <c r="I222" s="10"/>
      <c r="J222" s="10"/>
      <c r="M222" s="10"/>
      <c r="N222" s="10"/>
    </row>
    <row r="223" spans="2:14" x14ac:dyDescent="0.25">
      <c r="B223" s="11"/>
      <c r="C223" s="11"/>
      <c r="D223" s="11"/>
      <c r="F223" s="9"/>
      <c r="G223" s="9"/>
      <c r="H223" s="9"/>
      <c r="I223" s="10"/>
      <c r="J223" s="10"/>
      <c r="M223" s="10"/>
      <c r="N223" s="10"/>
    </row>
    <row r="224" spans="2:14" x14ac:dyDescent="0.25">
      <c r="B224" s="11"/>
      <c r="C224" s="11"/>
      <c r="D224" s="11"/>
      <c r="F224" s="9"/>
      <c r="G224" s="9"/>
      <c r="H224" s="9"/>
      <c r="I224" s="10"/>
      <c r="J224" s="10"/>
      <c r="M224" s="10"/>
      <c r="N224" s="10"/>
    </row>
    <row r="225" spans="2:14" x14ac:dyDescent="0.25">
      <c r="B225" s="11"/>
      <c r="C225" s="11"/>
      <c r="D225" s="11"/>
      <c r="F225" s="9"/>
      <c r="G225" s="9"/>
      <c r="H225" s="9"/>
      <c r="I225" s="10"/>
      <c r="J225" s="10"/>
      <c r="M225" s="10"/>
      <c r="N225" s="10"/>
    </row>
    <row r="226" spans="2:14" x14ac:dyDescent="0.25">
      <c r="B226" s="11"/>
      <c r="C226" s="11"/>
      <c r="D226" s="11"/>
      <c r="F226" s="9"/>
      <c r="G226" s="9"/>
      <c r="H226" s="9"/>
      <c r="I226" s="10"/>
      <c r="J226" s="10"/>
      <c r="M226" s="10"/>
      <c r="N226" s="10"/>
    </row>
    <row r="227" spans="2:14" x14ac:dyDescent="0.25">
      <c r="B227" s="11"/>
      <c r="C227" s="11"/>
      <c r="D227" s="11"/>
      <c r="F227" s="9"/>
      <c r="G227" s="9"/>
      <c r="H227" s="9"/>
      <c r="I227" s="10"/>
      <c r="J227" s="10"/>
      <c r="M227" s="10"/>
      <c r="N227" s="10"/>
    </row>
    <row r="228" spans="2:14" x14ac:dyDescent="0.25">
      <c r="B228" s="11"/>
      <c r="C228" s="11"/>
      <c r="D228" s="11"/>
      <c r="F228" s="9"/>
      <c r="G228" s="9"/>
      <c r="H228" s="9"/>
      <c r="I228" s="10"/>
      <c r="J228" s="10"/>
      <c r="M228" s="10"/>
      <c r="N228" s="10"/>
    </row>
    <row r="229" spans="2:14" x14ac:dyDescent="0.25">
      <c r="B229" s="11"/>
      <c r="C229" s="11"/>
      <c r="D229" s="11"/>
      <c r="F229" s="9"/>
      <c r="G229" s="9"/>
      <c r="H229" s="9"/>
      <c r="I229" s="10"/>
      <c r="J229" s="10"/>
      <c r="M229" s="10"/>
      <c r="N229" s="10"/>
    </row>
    <row r="230" spans="2:14" x14ac:dyDescent="0.25">
      <c r="B230" s="11"/>
      <c r="C230" s="11"/>
      <c r="D230" s="11"/>
      <c r="F230" s="9"/>
      <c r="G230" s="9"/>
      <c r="H230" s="9"/>
      <c r="I230" s="10"/>
      <c r="J230" s="10"/>
      <c r="M230" s="10"/>
      <c r="N230" s="10"/>
    </row>
    <row r="231" spans="2:14" x14ac:dyDescent="0.25">
      <c r="B231" s="11"/>
      <c r="C231" s="11"/>
      <c r="D231" s="11"/>
      <c r="F231" s="9"/>
      <c r="G231" s="9"/>
      <c r="H231" s="9"/>
      <c r="I231" s="10"/>
      <c r="J231" s="10"/>
      <c r="M231" s="10"/>
      <c r="N231" s="10"/>
    </row>
    <row r="232" spans="2:14" x14ac:dyDescent="0.25">
      <c r="B232" s="11"/>
      <c r="C232" s="11"/>
      <c r="D232" s="11"/>
      <c r="F232" s="9"/>
      <c r="G232" s="9"/>
      <c r="H232" s="9"/>
      <c r="I232" s="10"/>
      <c r="J232" s="10"/>
      <c r="M232" s="10"/>
      <c r="N232" s="10"/>
    </row>
    <row r="233" spans="2:14" x14ac:dyDescent="0.25">
      <c r="B233" s="11"/>
      <c r="C233" s="11"/>
      <c r="D233" s="11"/>
      <c r="F233" s="9"/>
      <c r="G233" s="9"/>
      <c r="H233" s="9"/>
      <c r="I233" s="10"/>
      <c r="J233" s="10"/>
      <c r="M233" s="10"/>
      <c r="N233" s="10"/>
    </row>
    <row r="234" spans="2:14" x14ac:dyDescent="0.25">
      <c r="B234" s="11"/>
      <c r="C234" s="11"/>
      <c r="D234" s="11"/>
      <c r="F234" s="9"/>
      <c r="G234" s="9"/>
      <c r="H234" s="9"/>
      <c r="I234" s="10"/>
      <c r="J234" s="10"/>
      <c r="M234" s="10"/>
      <c r="N234" s="10"/>
    </row>
    <row r="235" spans="2:14" x14ac:dyDescent="0.25">
      <c r="B235" s="11"/>
      <c r="C235" s="11"/>
      <c r="D235" s="11"/>
      <c r="F235" s="9"/>
      <c r="G235" s="9"/>
      <c r="H235" s="9"/>
      <c r="I235" s="10"/>
      <c r="J235" s="10"/>
      <c r="M235" s="10"/>
      <c r="N235" s="10"/>
    </row>
    <row r="236" spans="2:14" x14ac:dyDescent="0.25">
      <c r="B236" s="11"/>
      <c r="C236" s="11"/>
      <c r="D236" s="11"/>
      <c r="F236" s="9"/>
      <c r="G236" s="9"/>
      <c r="H236" s="9"/>
      <c r="I236" s="10"/>
      <c r="J236" s="10"/>
      <c r="M236" s="10"/>
      <c r="N236" s="10"/>
    </row>
    <row r="237" spans="2:14" x14ac:dyDescent="0.25">
      <c r="B237" s="11"/>
      <c r="C237" s="11"/>
      <c r="D237" s="11"/>
      <c r="F237" s="9"/>
      <c r="G237" s="9"/>
      <c r="H237" s="9"/>
      <c r="I237" s="10"/>
      <c r="J237" s="10"/>
      <c r="M237" s="10"/>
      <c r="N237" s="10"/>
    </row>
    <row r="238" spans="2:14" x14ac:dyDescent="0.25">
      <c r="B238" s="11"/>
      <c r="C238" s="11"/>
      <c r="D238" s="11"/>
      <c r="F238" s="9"/>
      <c r="G238" s="9"/>
      <c r="H238" s="9"/>
      <c r="I238" s="10"/>
      <c r="J238" s="10"/>
      <c r="M238" s="10"/>
      <c r="N238" s="10"/>
    </row>
    <row r="239" spans="2:14" x14ac:dyDescent="0.25">
      <c r="B239" s="11"/>
      <c r="C239" s="11"/>
      <c r="D239" s="11"/>
      <c r="F239" s="9"/>
      <c r="G239" s="9"/>
      <c r="H239" s="9"/>
      <c r="I239" s="10"/>
      <c r="J239" s="10"/>
      <c r="M239" s="10"/>
      <c r="N239" s="10"/>
    </row>
    <row r="240" spans="2:14" x14ac:dyDescent="0.25">
      <c r="B240" s="11"/>
      <c r="C240" s="11"/>
      <c r="D240" s="11"/>
      <c r="F240" s="9"/>
      <c r="G240" s="9"/>
      <c r="H240" s="9"/>
      <c r="I240" s="10"/>
      <c r="J240" s="10"/>
      <c r="M240" s="10"/>
      <c r="N240" s="10"/>
    </row>
    <row r="241" spans="2:14" x14ac:dyDescent="0.25">
      <c r="B241" s="11"/>
      <c r="C241" s="11"/>
      <c r="D241" s="11"/>
      <c r="F241" s="9"/>
      <c r="G241" s="9"/>
      <c r="H241" s="9"/>
      <c r="I241" s="10"/>
      <c r="J241" s="10"/>
      <c r="M241" s="10"/>
      <c r="N241" s="10"/>
    </row>
    <row r="242" spans="2:14" x14ac:dyDescent="0.25">
      <c r="B242" s="11"/>
      <c r="C242" s="11"/>
      <c r="D242" s="11"/>
      <c r="F242" s="9"/>
      <c r="G242" s="9"/>
      <c r="H242" s="9"/>
      <c r="I242" s="10"/>
      <c r="J242" s="10"/>
      <c r="M242" s="10"/>
      <c r="N242" s="10"/>
    </row>
    <row r="243" spans="2:14" x14ac:dyDescent="0.25">
      <c r="B243" s="11"/>
      <c r="C243" s="11"/>
      <c r="D243" s="11"/>
      <c r="F243" s="9"/>
      <c r="G243" s="9"/>
      <c r="H243" s="9"/>
      <c r="I243" s="10"/>
      <c r="J243" s="10"/>
      <c r="M243" s="10"/>
      <c r="N243" s="10"/>
    </row>
    <row r="244" spans="2:14" x14ac:dyDescent="0.25">
      <c r="B244" s="11"/>
      <c r="C244" s="11"/>
      <c r="D244" s="11"/>
      <c r="F244" s="9"/>
      <c r="G244" s="9"/>
      <c r="H244" s="9"/>
      <c r="I244" s="10"/>
      <c r="J244" s="10"/>
      <c r="M244" s="10"/>
      <c r="N244" s="10"/>
    </row>
    <row r="245" spans="2:14" x14ac:dyDescent="0.25">
      <c r="B245" s="11"/>
      <c r="C245" s="11"/>
      <c r="D245" s="11"/>
      <c r="F245" s="9"/>
      <c r="G245" s="9"/>
      <c r="H245" s="9"/>
      <c r="I245" s="10"/>
      <c r="J245" s="10"/>
      <c r="M245" s="10"/>
      <c r="N245" s="10"/>
    </row>
    <row r="246" spans="2:14" x14ac:dyDescent="0.25">
      <c r="B246" s="11"/>
      <c r="C246" s="11"/>
      <c r="D246" s="11"/>
      <c r="F246" s="9"/>
      <c r="G246" s="9"/>
      <c r="H246" s="9"/>
      <c r="I246" s="10"/>
      <c r="J246" s="10"/>
      <c r="M246" s="10"/>
      <c r="N246" s="10"/>
    </row>
    <row r="247" spans="2:14" x14ac:dyDescent="0.25">
      <c r="B247" s="11"/>
      <c r="C247" s="11"/>
      <c r="D247" s="11"/>
      <c r="F247" s="9"/>
      <c r="G247" s="9"/>
      <c r="H247" s="9"/>
      <c r="I247" s="10"/>
      <c r="J247" s="10"/>
      <c r="M247" s="10"/>
      <c r="N247" s="10"/>
    </row>
    <row r="248" spans="2:14" x14ac:dyDescent="0.25">
      <c r="B248" s="11"/>
      <c r="C248" s="11"/>
      <c r="D248" s="11"/>
      <c r="F248" s="9"/>
      <c r="G248" s="9"/>
      <c r="H248" s="9"/>
      <c r="I248" s="10"/>
      <c r="J248" s="10"/>
      <c r="M248" s="10"/>
      <c r="N248" s="10"/>
    </row>
    <row r="249" spans="2:14" x14ac:dyDescent="0.25">
      <c r="B249" s="11"/>
      <c r="C249" s="11"/>
      <c r="D249" s="11"/>
      <c r="F249" s="9"/>
      <c r="G249" s="9"/>
      <c r="H249" s="9"/>
      <c r="I249" s="10"/>
      <c r="J249" s="10"/>
      <c r="M249" s="10"/>
      <c r="N249" s="10"/>
    </row>
    <row r="250" spans="2:14" x14ac:dyDescent="0.25">
      <c r="B250" s="11"/>
      <c r="C250" s="11"/>
      <c r="D250" s="11"/>
      <c r="F250" s="9"/>
      <c r="G250" s="9"/>
      <c r="H250" s="9"/>
      <c r="I250" s="10"/>
      <c r="J250" s="10"/>
      <c r="M250" s="10"/>
      <c r="N250" s="10"/>
    </row>
    <row r="251" spans="2:14" x14ac:dyDescent="0.25">
      <c r="B251" s="11"/>
      <c r="C251" s="11"/>
      <c r="D251" s="11"/>
      <c r="F251" s="9"/>
      <c r="G251" s="9"/>
      <c r="H251" s="9"/>
      <c r="I251" s="10"/>
      <c r="J251" s="10"/>
      <c r="M251" s="10"/>
      <c r="N251" s="10"/>
    </row>
    <row r="252" spans="2:14" x14ac:dyDescent="0.25">
      <c r="B252" s="11"/>
      <c r="C252" s="11"/>
      <c r="D252" s="11"/>
      <c r="F252" s="9"/>
      <c r="G252" s="9"/>
      <c r="H252" s="9"/>
      <c r="I252" s="10"/>
      <c r="J252" s="10"/>
      <c r="M252" s="10"/>
      <c r="N252" s="10"/>
    </row>
    <row r="253" spans="2:14" x14ac:dyDescent="0.25">
      <c r="B253" s="11"/>
      <c r="C253" s="11"/>
      <c r="D253" s="11"/>
      <c r="F253" s="9"/>
      <c r="G253" s="9"/>
      <c r="H253" s="9"/>
      <c r="I253" s="10"/>
      <c r="J253" s="10"/>
      <c r="M253" s="10"/>
      <c r="N253" s="10"/>
    </row>
    <row r="254" spans="2:14" x14ac:dyDescent="0.25">
      <c r="B254" s="11"/>
      <c r="C254" s="11"/>
      <c r="D254" s="11"/>
      <c r="F254" s="9"/>
      <c r="G254" s="9"/>
      <c r="H254" s="9"/>
      <c r="I254" s="10"/>
      <c r="J254" s="10"/>
      <c r="M254" s="10"/>
      <c r="N254" s="10"/>
    </row>
    <row r="255" spans="2:14" x14ac:dyDescent="0.25">
      <c r="B255" s="11"/>
      <c r="C255" s="11"/>
      <c r="D255" s="11"/>
      <c r="F255" s="9"/>
      <c r="G255" s="9"/>
      <c r="H255" s="9"/>
      <c r="I255" s="10"/>
      <c r="J255" s="10"/>
      <c r="M255" s="10"/>
      <c r="N255" s="10"/>
    </row>
    <row r="256" spans="2:14" x14ac:dyDescent="0.25">
      <c r="B256" s="11"/>
      <c r="C256" s="11"/>
      <c r="D256" s="11"/>
      <c r="F256" s="9"/>
      <c r="G256" s="9"/>
      <c r="H256" s="9"/>
      <c r="I256" s="10"/>
      <c r="J256" s="10"/>
      <c r="M256" s="10"/>
      <c r="N256" s="10"/>
    </row>
    <row r="257" spans="2:17" x14ac:dyDescent="0.25">
      <c r="B257" s="11"/>
      <c r="C257" s="11"/>
      <c r="D257" s="11"/>
      <c r="F257" s="9"/>
      <c r="G257" s="9"/>
      <c r="H257" s="9"/>
      <c r="I257" s="10"/>
      <c r="J257" s="10"/>
      <c r="M257" s="10"/>
      <c r="N257" s="10"/>
    </row>
    <row r="258" spans="2:17" x14ac:dyDescent="0.25">
      <c r="B258" s="11"/>
      <c r="C258" s="11"/>
      <c r="D258" s="11"/>
      <c r="F258" s="9"/>
      <c r="G258" s="9"/>
      <c r="H258" s="9"/>
      <c r="I258" s="10"/>
      <c r="J258" s="10"/>
      <c r="M258" s="10"/>
      <c r="N258" s="10"/>
    </row>
    <row r="259" spans="2:17" x14ac:dyDescent="0.25">
      <c r="B259" s="11"/>
      <c r="C259" s="11"/>
      <c r="D259" s="11"/>
      <c r="F259" s="9"/>
      <c r="G259" s="9"/>
      <c r="H259" s="9"/>
      <c r="I259" s="10"/>
      <c r="J259" s="10"/>
      <c r="M259" s="10"/>
      <c r="N259" s="10"/>
    </row>
    <row r="260" spans="2:17" x14ac:dyDescent="0.25">
      <c r="B260" s="11"/>
      <c r="C260" s="11"/>
      <c r="D260" s="11"/>
      <c r="F260" s="9"/>
      <c r="G260" s="9"/>
      <c r="H260" s="9"/>
      <c r="I260" s="10"/>
      <c r="J260" s="10"/>
      <c r="M260" s="10"/>
      <c r="N260" s="10"/>
    </row>
    <row r="261" spans="2:17" x14ac:dyDescent="0.25">
      <c r="B261" s="11"/>
      <c r="C261" s="11"/>
      <c r="D261" s="11"/>
      <c r="F261" s="9"/>
      <c r="G261" s="9"/>
      <c r="H261" s="9"/>
      <c r="I261" s="10"/>
      <c r="J261" s="10"/>
      <c r="M261" s="10"/>
      <c r="N261" s="10"/>
    </row>
    <row r="262" spans="2:17" x14ac:dyDescent="0.25">
      <c r="B262" s="11"/>
      <c r="C262" s="11"/>
      <c r="D262" s="11"/>
      <c r="F262" s="9"/>
      <c r="G262" s="9"/>
      <c r="H262" s="9"/>
      <c r="I262" s="10"/>
      <c r="J262" s="10"/>
      <c r="M262" s="10"/>
      <c r="N262" s="10"/>
    </row>
    <row r="263" spans="2:17" x14ac:dyDescent="0.25">
      <c r="B263" s="11"/>
      <c r="C263" s="11"/>
      <c r="D263" s="11"/>
      <c r="F263" s="9"/>
      <c r="G263" s="9"/>
      <c r="H263" s="9"/>
      <c r="I263" s="10"/>
      <c r="J263" s="10"/>
      <c r="M263" s="10"/>
      <c r="N263" s="10"/>
    </row>
    <row r="264" spans="2:17" x14ac:dyDescent="0.25">
      <c r="B264" s="11"/>
      <c r="C264" s="11"/>
      <c r="D264" s="11"/>
      <c r="F264" s="9"/>
      <c r="G264" s="9"/>
      <c r="H264" s="9"/>
      <c r="I264" s="10"/>
      <c r="J264" s="10"/>
      <c r="M264" s="10"/>
      <c r="N264" s="10"/>
    </row>
    <row r="265" spans="2:17" x14ac:dyDescent="0.25">
      <c r="B265" s="11"/>
      <c r="C265" s="11"/>
      <c r="D265" s="11"/>
      <c r="F265" s="9"/>
      <c r="G265" s="9"/>
      <c r="H265" s="9"/>
      <c r="I265" s="10"/>
      <c r="J265" s="10"/>
      <c r="M265" s="10"/>
      <c r="N265" s="10"/>
    </row>
    <row r="266" spans="2:17" x14ac:dyDescent="0.25">
      <c r="B266" s="11"/>
      <c r="C266" s="11"/>
      <c r="D266" s="11"/>
      <c r="F266" s="9"/>
      <c r="G266" s="9"/>
      <c r="H266" s="9"/>
      <c r="I266" s="10"/>
      <c r="J266" s="10"/>
      <c r="M266" s="10"/>
      <c r="N266" s="10"/>
    </row>
    <row r="267" spans="2:17" x14ac:dyDescent="0.25">
      <c r="B267" s="11"/>
      <c r="C267" s="11"/>
      <c r="D267" s="11"/>
      <c r="F267" s="9"/>
      <c r="G267" s="9"/>
      <c r="H267" s="9"/>
      <c r="I267" s="10"/>
      <c r="J267" s="10"/>
      <c r="M267" s="10"/>
      <c r="N267" s="10"/>
      <c r="P267" s="10"/>
      <c r="Q267" s="10"/>
    </row>
    <row r="268" spans="2:17" x14ac:dyDescent="0.25">
      <c r="B268" s="11"/>
      <c r="C268" s="11"/>
      <c r="D268" s="11"/>
      <c r="F268" s="9"/>
      <c r="G268" s="9"/>
      <c r="H268" s="9"/>
      <c r="I268" s="10"/>
      <c r="J268" s="10"/>
      <c r="M268" s="10"/>
      <c r="N268" s="10"/>
      <c r="P268" s="10"/>
      <c r="Q268" s="10"/>
    </row>
    <row r="269" spans="2:17" x14ac:dyDescent="0.25">
      <c r="B269" s="11"/>
      <c r="C269" s="11"/>
      <c r="D269" s="11"/>
      <c r="F269" s="9"/>
      <c r="G269" s="9"/>
      <c r="H269" s="9"/>
      <c r="I269" s="10"/>
      <c r="J269" s="10"/>
      <c r="M269" s="10"/>
      <c r="N269" s="10"/>
      <c r="P269" s="10"/>
      <c r="Q269" s="10"/>
    </row>
    <row r="270" spans="2:17" x14ac:dyDescent="0.25">
      <c r="B270" s="11"/>
      <c r="C270" s="11"/>
      <c r="D270" s="11"/>
      <c r="F270" s="9"/>
      <c r="G270" s="9"/>
      <c r="H270" s="9"/>
      <c r="I270" s="10"/>
      <c r="J270" s="10"/>
      <c r="M270" s="10"/>
      <c r="N270" s="10"/>
      <c r="P270" s="10"/>
      <c r="Q270" s="10"/>
    </row>
    <row r="271" spans="2:17" x14ac:dyDescent="0.25">
      <c r="B271" s="11"/>
      <c r="C271" s="11"/>
      <c r="D271" s="11"/>
      <c r="F271" s="9"/>
      <c r="G271" s="9"/>
      <c r="H271" s="9"/>
      <c r="I271" s="10"/>
      <c r="J271" s="10"/>
      <c r="M271" s="10"/>
      <c r="N271" s="10"/>
      <c r="P271" s="10"/>
      <c r="Q271" s="10"/>
    </row>
    <row r="272" spans="2:17" x14ac:dyDescent="0.25">
      <c r="B272" s="11"/>
      <c r="C272" s="11"/>
      <c r="D272" s="11"/>
      <c r="F272" s="9"/>
      <c r="G272" s="9"/>
      <c r="H272" s="9"/>
      <c r="I272" s="10"/>
      <c r="J272" s="10"/>
      <c r="M272" s="10"/>
      <c r="N272" s="10"/>
      <c r="P272" s="10"/>
      <c r="Q272" s="10"/>
    </row>
    <row r="273" spans="2:17" x14ac:dyDescent="0.25">
      <c r="B273" s="11"/>
      <c r="C273" s="11"/>
      <c r="D273" s="11"/>
      <c r="F273" s="9"/>
      <c r="G273" s="9"/>
      <c r="H273" s="9"/>
      <c r="I273" s="10"/>
      <c r="J273" s="10"/>
      <c r="M273" s="10"/>
      <c r="N273" s="10"/>
      <c r="P273" s="10"/>
      <c r="Q273" s="10"/>
    </row>
    <row r="274" spans="2:17" x14ac:dyDescent="0.25">
      <c r="B274" s="11"/>
      <c r="C274" s="11"/>
      <c r="D274" s="11"/>
      <c r="F274" s="9"/>
      <c r="G274" s="9"/>
      <c r="H274" s="9"/>
      <c r="I274" s="10"/>
      <c r="J274" s="10"/>
      <c r="M274" s="10"/>
      <c r="N274" s="10"/>
      <c r="P274" s="10"/>
      <c r="Q274" s="10"/>
    </row>
    <row r="275" spans="2:17" x14ac:dyDescent="0.25">
      <c r="B275" s="11"/>
      <c r="C275" s="11"/>
      <c r="D275" s="11"/>
      <c r="F275" s="9"/>
      <c r="G275" s="9"/>
      <c r="H275" s="9"/>
      <c r="I275" s="10"/>
      <c r="J275" s="10"/>
      <c r="M275" s="10"/>
      <c r="N275" s="10"/>
      <c r="P275" s="10"/>
      <c r="Q275" s="10"/>
    </row>
    <row r="276" spans="2:17" x14ac:dyDescent="0.25">
      <c r="B276" s="11"/>
      <c r="C276" s="11"/>
      <c r="D276" s="11"/>
      <c r="F276" s="9"/>
      <c r="G276" s="9"/>
      <c r="H276" s="9"/>
      <c r="I276" s="10"/>
      <c r="J276" s="10"/>
      <c r="M276" s="10"/>
      <c r="N276" s="10"/>
      <c r="P276" s="10"/>
      <c r="Q276" s="10"/>
    </row>
    <row r="277" spans="2:17" x14ac:dyDescent="0.25">
      <c r="B277" s="11"/>
      <c r="C277" s="11"/>
      <c r="D277" s="11"/>
      <c r="F277" s="9"/>
      <c r="G277" s="9"/>
      <c r="H277" s="9"/>
      <c r="I277" s="10"/>
      <c r="J277" s="10"/>
      <c r="M277" s="10"/>
      <c r="N277" s="10"/>
      <c r="P277" s="10"/>
      <c r="Q277" s="10"/>
    </row>
    <row r="278" spans="2:17" x14ac:dyDescent="0.25">
      <c r="B278" s="11"/>
      <c r="C278" s="11"/>
      <c r="D278" s="11"/>
      <c r="F278" s="9"/>
      <c r="G278" s="9"/>
      <c r="H278" s="9"/>
      <c r="I278" s="10"/>
      <c r="J278" s="10"/>
      <c r="M278" s="10"/>
      <c r="N278" s="10"/>
      <c r="P278" s="10"/>
      <c r="Q278" s="10"/>
    </row>
    <row r="279" spans="2:17" x14ac:dyDescent="0.25">
      <c r="B279" s="11"/>
      <c r="C279" s="11"/>
      <c r="D279" s="11"/>
      <c r="F279" s="9"/>
      <c r="G279" s="9"/>
      <c r="H279" s="9"/>
      <c r="I279" s="10"/>
      <c r="J279" s="10"/>
      <c r="M279" s="10"/>
      <c r="N279" s="10"/>
      <c r="P279" s="10"/>
      <c r="Q279" s="10"/>
    </row>
    <row r="280" spans="2:17" x14ac:dyDescent="0.25">
      <c r="B280" s="11"/>
      <c r="C280" s="11"/>
      <c r="D280" s="11"/>
      <c r="F280" s="9"/>
      <c r="G280" s="9"/>
      <c r="H280" s="9"/>
      <c r="I280" s="10"/>
      <c r="J280" s="10"/>
      <c r="M280" s="10"/>
      <c r="N280" s="10"/>
      <c r="P280" s="10"/>
      <c r="Q280" s="10"/>
    </row>
    <row r="281" spans="2:17" x14ac:dyDescent="0.25">
      <c r="B281" s="11"/>
      <c r="C281" s="11"/>
      <c r="D281" s="11"/>
      <c r="F281" s="9"/>
      <c r="G281" s="9"/>
      <c r="H281" s="9"/>
      <c r="I281" s="10"/>
      <c r="J281" s="10"/>
      <c r="M281" s="10"/>
      <c r="N281" s="10"/>
      <c r="P281" s="10"/>
      <c r="Q281" s="10"/>
    </row>
    <row r="282" spans="2:17" x14ac:dyDescent="0.25">
      <c r="B282" s="11"/>
      <c r="C282" s="11"/>
      <c r="D282" s="11"/>
      <c r="F282" s="9"/>
      <c r="G282" s="9"/>
      <c r="H282" s="9"/>
      <c r="I282" s="10"/>
      <c r="J282" s="10"/>
      <c r="M282" s="10"/>
      <c r="N282" s="10"/>
      <c r="P282" s="10"/>
      <c r="Q282" s="10"/>
    </row>
    <row r="283" spans="2:17" x14ac:dyDescent="0.25">
      <c r="B283" s="11"/>
      <c r="C283" s="11"/>
      <c r="D283" s="11"/>
      <c r="F283" s="9"/>
      <c r="G283" s="9"/>
      <c r="H283" s="9"/>
      <c r="I283" s="10"/>
      <c r="J283" s="10"/>
      <c r="M283" s="10"/>
      <c r="N283" s="10"/>
      <c r="P283" s="10"/>
      <c r="Q283" s="10"/>
    </row>
    <row r="284" spans="2:17" x14ac:dyDescent="0.25">
      <c r="B284" s="11"/>
      <c r="C284" s="11"/>
      <c r="D284" s="11"/>
      <c r="F284" s="9"/>
      <c r="G284" s="9"/>
      <c r="H284" s="9"/>
      <c r="I284" s="10"/>
      <c r="J284" s="10"/>
      <c r="M284" s="10"/>
      <c r="N284" s="10"/>
      <c r="P284" s="10"/>
      <c r="Q284" s="10"/>
    </row>
    <row r="285" spans="2:17" x14ac:dyDescent="0.25">
      <c r="B285" s="11"/>
      <c r="C285" s="11"/>
      <c r="D285" s="11"/>
      <c r="F285" s="9"/>
      <c r="G285" s="9"/>
      <c r="H285" s="9"/>
      <c r="I285" s="10"/>
      <c r="J285" s="10"/>
      <c r="M285" s="10"/>
      <c r="N285" s="10"/>
      <c r="P285" s="10"/>
      <c r="Q285" s="10"/>
    </row>
    <row r="286" spans="2:17" x14ac:dyDescent="0.25">
      <c r="B286" s="11"/>
      <c r="C286" s="11"/>
      <c r="D286" s="11"/>
      <c r="F286" s="9"/>
      <c r="G286" s="9"/>
      <c r="H286" s="9"/>
      <c r="I286" s="10"/>
      <c r="J286" s="10"/>
      <c r="M286" s="10"/>
      <c r="N286" s="10"/>
      <c r="P286" s="10"/>
      <c r="Q286" s="10"/>
    </row>
    <row r="287" spans="2:17" x14ac:dyDescent="0.25">
      <c r="B287" s="11"/>
      <c r="C287" s="11"/>
      <c r="D287" s="11"/>
      <c r="F287" s="9"/>
      <c r="G287" s="9"/>
      <c r="H287" s="9"/>
      <c r="I287" s="10"/>
      <c r="J287" s="10"/>
      <c r="M287" s="10"/>
      <c r="N287" s="10"/>
      <c r="P287" s="10"/>
      <c r="Q287" s="10"/>
    </row>
    <row r="288" spans="2:17" x14ac:dyDescent="0.25">
      <c r="B288" s="11"/>
      <c r="C288" s="11"/>
      <c r="D288" s="11"/>
      <c r="F288" s="9"/>
      <c r="G288" s="9"/>
      <c r="H288" s="9"/>
      <c r="I288" s="10"/>
      <c r="J288" s="10"/>
      <c r="M288" s="10"/>
      <c r="N288" s="10"/>
      <c r="P288" s="10"/>
      <c r="Q288" s="10"/>
    </row>
    <row r="289" spans="2:17" x14ac:dyDescent="0.25">
      <c r="B289" s="11"/>
      <c r="C289" s="11"/>
      <c r="D289" s="11"/>
      <c r="F289" s="9"/>
      <c r="G289" s="9"/>
      <c r="H289" s="9"/>
      <c r="I289" s="10"/>
      <c r="J289" s="10"/>
      <c r="M289" s="10"/>
      <c r="N289" s="10"/>
      <c r="P289" s="10"/>
      <c r="Q289" s="10"/>
    </row>
    <row r="290" spans="2:17" x14ac:dyDescent="0.25">
      <c r="B290" s="11"/>
      <c r="C290" s="11"/>
      <c r="D290" s="11"/>
      <c r="F290" s="9"/>
      <c r="G290" s="9"/>
      <c r="H290" s="9"/>
      <c r="I290" s="10"/>
      <c r="J290" s="10"/>
      <c r="M290" s="10"/>
      <c r="N290" s="10"/>
      <c r="P290" s="10"/>
      <c r="Q290" s="10"/>
    </row>
    <row r="291" spans="2:17" x14ac:dyDescent="0.25">
      <c r="B291" s="11"/>
      <c r="C291" s="11"/>
      <c r="D291" s="11"/>
      <c r="F291" s="9"/>
      <c r="G291" s="9"/>
      <c r="H291" s="9"/>
      <c r="I291" s="10"/>
      <c r="J291" s="10"/>
      <c r="M291" s="10"/>
      <c r="N291" s="10"/>
      <c r="P291" s="10"/>
      <c r="Q291" s="10"/>
    </row>
    <row r="292" spans="2:17" x14ac:dyDescent="0.25">
      <c r="B292" s="11"/>
      <c r="C292" s="11"/>
      <c r="D292" s="11"/>
      <c r="F292" s="9"/>
      <c r="G292" s="9"/>
      <c r="H292" s="9"/>
      <c r="I292" s="10"/>
      <c r="J292" s="10"/>
      <c r="M292" s="10"/>
      <c r="N292" s="10"/>
      <c r="P292" s="10"/>
      <c r="Q292" s="10"/>
    </row>
    <row r="293" spans="2:17" x14ac:dyDescent="0.25">
      <c r="B293" s="11"/>
      <c r="C293" s="11"/>
      <c r="D293" s="11"/>
      <c r="F293" s="9"/>
      <c r="G293" s="9"/>
      <c r="H293" s="9"/>
      <c r="I293" s="10"/>
      <c r="J293" s="10"/>
      <c r="M293" s="10"/>
      <c r="N293" s="10"/>
      <c r="P293" s="10"/>
      <c r="Q293" s="10"/>
    </row>
    <row r="294" spans="2:17" x14ac:dyDescent="0.25">
      <c r="B294" s="11"/>
      <c r="C294" s="11"/>
      <c r="D294" s="11"/>
      <c r="F294" s="9"/>
      <c r="G294" s="9"/>
      <c r="H294" s="9"/>
      <c r="I294" s="10"/>
      <c r="J294" s="10"/>
      <c r="M294" s="10"/>
      <c r="N294" s="10"/>
      <c r="P294" s="10"/>
      <c r="Q294" s="10"/>
    </row>
    <row r="295" spans="2:17" x14ac:dyDescent="0.25">
      <c r="B295" s="11"/>
      <c r="C295" s="11"/>
      <c r="D295" s="11"/>
      <c r="F295" s="9"/>
      <c r="G295" s="9"/>
      <c r="H295" s="9"/>
      <c r="I295" s="10"/>
      <c r="J295" s="10"/>
      <c r="M295" s="10"/>
      <c r="N295" s="10"/>
      <c r="P295" s="10"/>
      <c r="Q295" s="10"/>
    </row>
    <row r="296" spans="2:17" x14ac:dyDescent="0.25">
      <c r="B296" s="11"/>
      <c r="C296" s="11"/>
      <c r="D296" s="11"/>
      <c r="F296" s="9"/>
      <c r="G296" s="9"/>
      <c r="H296" s="9"/>
      <c r="I296" s="10"/>
      <c r="J296" s="10"/>
      <c r="M296" s="10"/>
      <c r="N296" s="10"/>
      <c r="P296" s="10"/>
      <c r="Q296" s="10"/>
    </row>
    <row r="297" spans="2:17" x14ac:dyDescent="0.25">
      <c r="B297" s="11"/>
      <c r="C297" s="11"/>
      <c r="D297" s="11"/>
      <c r="F297" s="9"/>
      <c r="G297" s="9"/>
      <c r="H297" s="9"/>
      <c r="I297" s="10"/>
      <c r="J297" s="10"/>
      <c r="M297" s="10"/>
      <c r="N297" s="10"/>
      <c r="P297" s="10"/>
      <c r="Q297" s="10"/>
    </row>
    <row r="298" spans="2:17" x14ac:dyDescent="0.25">
      <c r="B298" s="11"/>
      <c r="C298" s="11"/>
      <c r="D298" s="11"/>
      <c r="F298" s="9"/>
      <c r="G298" s="9"/>
      <c r="H298" s="9"/>
      <c r="I298" s="10"/>
      <c r="J298" s="10"/>
      <c r="M298" s="10"/>
      <c r="N298" s="10"/>
      <c r="P298" s="10"/>
      <c r="Q298" s="10"/>
    </row>
    <row r="299" spans="2:17" x14ac:dyDescent="0.25">
      <c r="B299" s="11"/>
      <c r="C299" s="11"/>
      <c r="D299" s="11"/>
      <c r="F299" s="9"/>
      <c r="G299" s="9"/>
      <c r="H299" s="9"/>
      <c r="I299" s="10"/>
      <c r="J299" s="10"/>
      <c r="M299" s="10"/>
      <c r="N299" s="10"/>
      <c r="P299" s="10"/>
      <c r="Q299" s="10"/>
    </row>
    <row r="300" spans="2:17" x14ac:dyDescent="0.25">
      <c r="B300" s="11"/>
      <c r="C300" s="11"/>
      <c r="D300" s="11"/>
      <c r="F300" s="9"/>
      <c r="G300" s="9"/>
      <c r="H300" s="9"/>
      <c r="I300" s="10"/>
      <c r="J300" s="10"/>
      <c r="M300" s="10"/>
      <c r="N300" s="10"/>
      <c r="P300" s="10"/>
      <c r="Q300" s="10"/>
    </row>
    <row r="301" spans="2:17" x14ac:dyDescent="0.25">
      <c r="B301" s="11"/>
      <c r="C301" s="11"/>
      <c r="D301" s="11"/>
      <c r="F301" s="9"/>
      <c r="G301" s="9"/>
      <c r="H301" s="9"/>
      <c r="I301" s="10"/>
      <c r="J301" s="10"/>
      <c r="M301" s="10"/>
      <c r="N301" s="10"/>
      <c r="P301" s="10"/>
      <c r="Q301" s="10"/>
    </row>
    <row r="302" spans="2:17" x14ac:dyDescent="0.25">
      <c r="B302" s="11"/>
      <c r="C302" s="11"/>
      <c r="D302" s="11"/>
      <c r="F302" s="9"/>
      <c r="G302" s="9"/>
      <c r="H302" s="9"/>
      <c r="I302" s="10"/>
      <c r="J302" s="10"/>
      <c r="M302" s="10"/>
      <c r="N302" s="10"/>
      <c r="P302" s="10"/>
      <c r="Q302" s="10"/>
    </row>
    <row r="303" spans="2:17" x14ac:dyDescent="0.25">
      <c r="B303" s="11"/>
      <c r="C303" s="11"/>
      <c r="D303" s="11"/>
      <c r="F303" s="9"/>
      <c r="G303" s="9"/>
      <c r="H303" s="9"/>
      <c r="I303" s="10"/>
      <c r="J303" s="10"/>
      <c r="M303" s="10"/>
      <c r="N303" s="10"/>
      <c r="P303" s="10"/>
      <c r="Q303" s="10"/>
    </row>
    <row r="304" spans="2:17" x14ac:dyDescent="0.25">
      <c r="B304" s="11"/>
      <c r="C304" s="11"/>
      <c r="D304" s="11"/>
      <c r="F304" s="9"/>
      <c r="G304" s="9"/>
      <c r="H304" s="9"/>
      <c r="I304" s="10"/>
      <c r="J304" s="10"/>
      <c r="M304" s="10"/>
      <c r="N304" s="10"/>
      <c r="P304" s="10"/>
      <c r="Q304" s="10"/>
    </row>
    <row r="305" spans="2:17" x14ac:dyDescent="0.25">
      <c r="B305" s="11"/>
      <c r="C305" s="11"/>
      <c r="D305" s="11"/>
      <c r="F305" s="9"/>
      <c r="G305" s="9"/>
      <c r="H305" s="9"/>
      <c r="I305" s="10"/>
      <c r="J305" s="10"/>
      <c r="M305" s="10"/>
      <c r="N305" s="10"/>
      <c r="P305" s="10"/>
      <c r="Q305" s="10"/>
    </row>
    <row r="306" spans="2:17" x14ac:dyDescent="0.25">
      <c r="B306" s="11"/>
      <c r="C306" s="11"/>
      <c r="D306" s="11"/>
      <c r="F306" s="9"/>
      <c r="G306" s="9"/>
      <c r="H306" s="9"/>
      <c r="I306" s="10"/>
      <c r="J306" s="10"/>
      <c r="M306" s="10"/>
      <c r="N306" s="10"/>
      <c r="P306" s="10"/>
      <c r="Q306" s="10"/>
    </row>
    <row r="307" spans="2:17" x14ac:dyDescent="0.25">
      <c r="B307" s="11"/>
      <c r="C307" s="11"/>
      <c r="D307" s="11"/>
      <c r="F307" s="9"/>
      <c r="G307" s="9"/>
      <c r="H307" s="9"/>
      <c r="I307" s="10"/>
      <c r="J307" s="10"/>
      <c r="M307" s="10"/>
      <c r="N307" s="10"/>
      <c r="P307" s="10"/>
      <c r="Q307" s="10"/>
    </row>
    <row r="308" spans="2:17" x14ac:dyDescent="0.25">
      <c r="B308" s="11"/>
      <c r="C308" s="11"/>
      <c r="D308" s="11"/>
      <c r="F308" s="9"/>
      <c r="G308" s="9"/>
      <c r="H308" s="9"/>
      <c r="I308" s="10"/>
      <c r="J308" s="10"/>
      <c r="M308" s="10"/>
      <c r="N308" s="10"/>
      <c r="P308" s="10"/>
      <c r="Q308" s="10"/>
    </row>
    <row r="309" spans="2:17" x14ac:dyDescent="0.25">
      <c r="B309" s="11"/>
      <c r="C309" s="11"/>
      <c r="D309" s="11"/>
      <c r="F309" s="9"/>
      <c r="G309" s="9"/>
      <c r="H309" s="9"/>
      <c r="I309" s="10"/>
      <c r="J309" s="10"/>
      <c r="M309" s="10"/>
      <c r="N309" s="10"/>
      <c r="P309" s="10"/>
      <c r="Q309" s="10"/>
    </row>
    <row r="310" spans="2:17" x14ac:dyDescent="0.25">
      <c r="B310" s="11"/>
      <c r="C310" s="11"/>
      <c r="D310" s="11"/>
      <c r="F310" s="9"/>
      <c r="G310" s="9"/>
      <c r="H310" s="9"/>
      <c r="I310" s="10"/>
      <c r="J310" s="10"/>
      <c r="M310" s="10"/>
      <c r="N310" s="10"/>
      <c r="P310" s="10"/>
      <c r="Q310" s="10"/>
    </row>
    <row r="311" spans="2:17" x14ac:dyDescent="0.25">
      <c r="B311" s="11"/>
      <c r="C311" s="11"/>
      <c r="D311" s="11"/>
      <c r="F311" s="9"/>
      <c r="G311" s="9"/>
      <c r="H311" s="9"/>
      <c r="I311" s="10"/>
      <c r="J311" s="10"/>
      <c r="M311" s="10"/>
      <c r="N311" s="10"/>
      <c r="P311" s="10"/>
      <c r="Q311" s="10"/>
    </row>
    <row r="312" spans="2:17" x14ac:dyDescent="0.25">
      <c r="B312" s="11"/>
      <c r="C312" s="11"/>
      <c r="D312" s="11"/>
      <c r="F312" s="9"/>
      <c r="G312" s="9"/>
      <c r="H312" s="9"/>
      <c r="I312" s="10"/>
      <c r="J312" s="10"/>
      <c r="M312" s="10"/>
      <c r="N312" s="10"/>
      <c r="P312" s="10"/>
      <c r="Q312" s="10"/>
    </row>
    <row r="313" spans="2:17" x14ac:dyDescent="0.25">
      <c r="B313" s="11"/>
      <c r="C313" s="11"/>
      <c r="D313" s="11"/>
      <c r="F313" s="9"/>
      <c r="G313" s="9"/>
      <c r="H313" s="9"/>
      <c r="I313" s="10"/>
      <c r="J313" s="10"/>
      <c r="M313" s="10"/>
      <c r="N313" s="10"/>
      <c r="P313" s="10"/>
      <c r="Q313" s="10"/>
    </row>
    <row r="314" spans="2:17" x14ac:dyDescent="0.25">
      <c r="B314" s="11"/>
      <c r="C314" s="11"/>
      <c r="D314" s="11"/>
      <c r="F314" s="9"/>
      <c r="G314" s="9"/>
      <c r="H314" s="9"/>
      <c r="I314" s="10"/>
      <c r="J314" s="10"/>
      <c r="M314" s="10"/>
      <c r="N314" s="10"/>
      <c r="P314" s="10"/>
      <c r="Q314" s="10"/>
    </row>
    <row r="315" spans="2:17" x14ac:dyDescent="0.25">
      <c r="B315" s="11"/>
      <c r="C315" s="11"/>
      <c r="D315" s="11"/>
      <c r="F315" s="9"/>
      <c r="G315" s="9"/>
      <c r="H315" s="9"/>
      <c r="I315" s="10"/>
      <c r="J315" s="10"/>
      <c r="M315" s="10"/>
      <c r="N315" s="10"/>
      <c r="P315" s="10"/>
      <c r="Q315" s="10"/>
    </row>
    <row r="316" spans="2:17" x14ac:dyDescent="0.25">
      <c r="B316" s="11"/>
      <c r="C316" s="11"/>
      <c r="D316" s="11"/>
      <c r="F316" s="9"/>
      <c r="G316" s="9"/>
      <c r="H316" s="9"/>
      <c r="I316" s="10"/>
      <c r="J316" s="10"/>
      <c r="M316" s="10"/>
      <c r="N316" s="10"/>
      <c r="P316" s="10"/>
      <c r="Q316" s="10"/>
    </row>
    <row r="317" spans="2:17" x14ac:dyDescent="0.25">
      <c r="B317" s="11"/>
      <c r="C317" s="11"/>
      <c r="D317" s="11"/>
      <c r="F317" s="9"/>
      <c r="G317" s="9"/>
      <c r="H317" s="9"/>
      <c r="I317" s="10"/>
      <c r="J317" s="10"/>
      <c r="M317" s="10"/>
      <c r="N317" s="10"/>
      <c r="P317" s="10"/>
      <c r="Q317" s="10"/>
    </row>
    <row r="318" spans="2:17" x14ac:dyDescent="0.25">
      <c r="B318" s="11"/>
      <c r="C318" s="11"/>
      <c r="D318" s="11"/>
      <c r="F318" s="9"/>
      <c r="G318" s="9"/>
      <c r="H318" s="9"/>
      <c r="I318" s="10"/>
      <c r="J318" s="10"/>
      <c r="M318" s="10"/>
      <c r="N318" s="10"/>
      <c r="P318" s="10"/>
      <c r="Q318" s="10"/>
    </row>
    <row r="319" spans="2:17" x14ac:dyDescent="0.25">
      <c r="B319" s="11"/>
      <c r="C319" s="11"/>
      <c r="D319" s="11"/>
      <c r="F319" s="9"/>
      <c r="G319" s="9"/>
      <c r="H319" s="9"/>
      <c r="I319" s="10"/>
      <c r="J319" s="10"/>
      <c r="M319" s="10"/>
      <c r="N319" s="10"/>
      <c r="P319" s="10"/>
      <c r="Q319" s="10"/>
    </row>
    <row r="320" spans="2:17" x14ac:dyDescent="0.25">
      <c r="B320" s="11"/>
      <c r="C320" s="11"/>
      <c r="D320" s="11"/>
      <c r="F320" s="9"/>
      <c r="G320" s="9"/>
      <c r="H320" s="9"/>
      <c r="I320" s="10"/>
      <c r="J320" s="10"/>
      <c r="M320" s="10"/>
      <c r="N320" s="10"/>
      <c r="P320" s="10"/>
      <c r="Q320" s="10"/>
    </row>
    <row r="321" spans="2:17" x14ac:dyDescent="0.25">
      <c r="B321" s="11"/>
      <c r="C321" s="11"/>
      <c r="D321" s="11"/>
      <c r="F321" s="9"/>
      <c r="G321" s="9"/>
      <c r="H321" s="9"/>
      <c r="I321" s="10"/>
      <c r="J321" s="10"/>
      <c r="M321" s="10"/>
      <c r="N321" s="10"/>
      <c r="P321" s="10"/>
      <c r="Q321" s="10"/>
    </row>
    <row r="322" spans="2:17" x14ac:dyDescent="0.25">
      <c r="B322" s="11"/>
      <c r="C322" s="11"/>
      <c r="D322" s="11"/>
      <c r="F322" s="9"/>
      <c r="G322" s="9"/>
      <c r="H322" s="9"/>
      <c r="I322" s="10"/>
      <c r="J322" s="10"/>
      <c r="M322" s="10"/>
      <c r="N322" s="10"/>
      <c r="P322" s="10"/>
      <c r="Q322" s="10"/>
    </row>
    <row r="323" spans="2:17" x14ac:dyDescent="0.25">
      <c r="B323" s="11"/>
      <c r="C323" s="11"/>
      <c r="D323" s="11"/>
      <c r="F323" s="9"/>
      <c r="G323" s="9"/>
      <c r="H323" s="9"/>
      <c r="I323" s="10"/>
      <c r="J323" s="10"/>
      <c r="M323" s="10"/>
      <c r="N323" s="10"/>
      <c r="P323" s="10"/>
      <c r="Q323" s="10"/>
    </row>
    <row r="324" spans="2:17" x14ac:dyDescent="0.25">
      <c r="B324" s="11"/>
      <c r="C324" s="11"/>
      <c r="D324" s="11"/>
      <c r="F324" s="9"/>
      <c r="G324" s="9"/>
      <c r="H324" s="9"/>
      <c r="I324" s="10"/>
      <c r="J324" s="10"/>
      <c r="M324" s="10"/>
      <c r="N324" s="10"/>
      <c r="P324" s="10"/>
      <c r="Q324" s="10"/>
    </row>
    <row r="325" spans="2:17" x14ac:dyDescent="0.25">
      <c r="B325" s="11"/>
      <c r="C325" s="11"/>
      <c r="D325" s="11"/>
      <c r="F325" s="9"/>
      <c r="G325" s="9"/>
      <c r="H325" s="9"/>
      <c r="I325" s="10"/>
      <c r="J325" s="10"/>
      <c r="M325" s="10"/>
      <c r="N325" s="10"/>
      <c r="P325" s="10"/>
      <c r="Q325" s="10"/>
    </row>
    <row r="326" spans="2:17" x14ac:dyDescent="0.25">
      <c r="B326" s="11"/>
      <c r="C326" s="11"/>
      <c r="D326" s="11"/>
      <c r="F326" s="9"/>
      <c r="G326" s="9"/>
      <c r="H326" s="9"/>
      <c r="I326" s="10"/>
      <c r="J326" s="10"/>
      <c r="M326" s="10"/>
      <c r="N326" s="10"/>
      <c r="P326" s="10"/>
      <c r="Q326" s="10"/>
    </row>
    <row r="327" spans="2:17" x14ac:dyDescent="0.25">
      <c r="B327" s="11"/>
      <c r="C327" s="11"/>
      <c r="D327" s="11"/>
      <c r="F327" s="9"/>
      <c r="G327" s="9"/>
      <c r="H327" s="9"/>
      <c r="I327" s="10"/>
      <c r="J327" s="10"/>
      <c r="M327" s="10"/>
      <c r="N327" s="10"/>
      <c r="P327" s="10"/>
      <c r="Q327" s="10"/>
    </row>
    <row r="328" spans="2:17" x14ac:dyDescent="0.25">
      <c r="B328" s="11"/>
      <c r="C328" s="11"/>
      <c r="D328" s="11"/>
      <c r="F328" s="9"/>
      <c r="G328" s="9"/>
      <c r="H328" s="9"/>
      <c r="I328" s="10"/>
      <c r="J328" s="10"/>
      <c r="M328" s="10"/>
      <c r="N328" s="10"/>
      <c r="P328" s="10"/>
      <c r="Q328" s="10"/>
    </row>
    <row r="329" spans="2:17" x14ac:dyDescent="0.25">
      <c r="B329" s="11"/>
      <c r="C329" s="11"/>
      <c r="D329" s="11"/>
      <c r="F329" s="9"/>
      <c r="G329" s="9"/>
      <c r="H329" s="9"/>
      <c r="I329" s="10"/>
      <c r="J329" s="10"/>
      <c r="M329" s="10"/>
      <c r="N329" s="10"/>
      <c r="P329" s="10"/>
      <c r="Q329" s="10"/>
    </row>
    <row r="330" spans="2:17" x14ac:dyDescent="0.25">
      <c r="B330" s="11"/>
      <c r="C330" s="11"/>
      <c r="D330" s="11"/>
      <c r="F330" s="9"/>
      <c r="G330" s="9"/>
      <c r="H330" s="9"/>
      <c r="I330" s="10"/>
      <c r="J330" s="10"/>
      <c r="M330" s="10"/>
      <c r="N330" s="10"/>
      <c r="P330" s="10"/>
      <c r="Q330" s="10"/>
    </row>
    <row r="331" spans="2:17" x14ac:dyDescent="0.25">
      <c r="B331" s="11"/>
      <c r="C331" s="11"/>
      <c r="D331" s="11"/>
      <c r="F331" s="9"/>
      <c r="G331" s="9"/>
      <c r="H331" s="9"/>
      <c r="I331" s="10"/>
      <c r="J331" s="10"/>
      <c r="M331" s="10"/>
      <c r="N331" s="10"/>
      <c r="P331" s="10"/>
      <c r="Q331" s="10"/>
    </row>
    <row r="332" spans="2:17" x14ac:dyDescent="0.25">
      <c r="B332" s="11"/>
      <c r="C332" s="11"/>
      <c r="D332" s="11"/>
      <c r="F332" s="9"/>
      <c r="G332" s="9"/>
      <c r="H332" s="9"/>
      <c r="I332" s="10"/>
      <c r="J332" s="10"/>
      <c r="M332" s="10"/>
      <c r="N332" s="10"/>
      <c r="P332" s="10"/>
      <c r="Q332" s="10"/>
    </row>
    <row r="333" spans="2:17" x14ac:dyDescent="0.25">
      <c r="B333" s="11"/>
      <c r="C333" s="11"/>
      <c r="D333" s="11"/>
      <c r="F333" s="9"/>
      <c r="G333" s="9"/>
      <c r="H333" s="9"/>
      <c r="I333" s="10"/>
      <c r="J333" s="10"/>
      <c r="M333" s="10"/>
      <c r="N333" s="10"/>
      <c r="P333" s="10"/>
      <c r="Q333" s="10"/>
    </row>
    <row r="334" spans="2:17" x14ac:dyDescent="0.25">
      <c r="B334" s="11"/>
      <c r="C334" s="11"/>
      <c r="D334" s="11"/>
      <c r="F334" s="9"/>
      <c r="G334" s="9"/>
      <c r="H334" s="9"/>
      <c r="I334" s="10"/>
      <c r="J334" s="10"/>
      <c r="M334" s="10"/>
      <c r="N334" s="10"/>
      <c r="P334" s="10"/>
      <c r="Q334" s="10"/>
    </row>
    <row r="335" spans="2:17" x14ac:dyDescent="0.25">
      <c r="B335" s="11"/>
      <c r="C335" s="11"/>
      <c r="D335" s="11"/>
      <c r="F335" s="9"/>
      <c r="G335" s="9"/>
      <c r="H335" s="9"/>
      <c r="I335" s="10"/>
      <c r="J335" s="10"/>
      <c r="M335" s="10"/>
      <c r="N335" s="10"/>
      <c r="P335" s="10"/>
      <c r="Q335" s="10"/>
    </row>
    <row r="336" spans="2:17" x14ac:dyDescent="0.25">
      <c r="B336" s="11"/>
      <c r="C336" s="11"/>
      <c r="D336" s="11"/>
      <c r="F336" s="9"/>
      <c r="G336" s="9"/>
      <c r="H336" s="9"/>
      <c r="I336" s="10"/>
      <c r="J336" s="10"/>
      <c r="M336" s="10"/>
      <c r="N336" s="10"/>
      <c r="P336" s="10"/>
      <c r="Q336" s="10"/>
    </row>
    <row r="337" spans="2:17" x14ac:dyDescent="0.25">
      <c r="B337" s="11"/>
      <c r="C337" s="11"/>
      <c r="D337" s="11"/>
      <c r="F337" s="9"/>
      <c r="G337" s="9"/>
      <c r="H337" s="9"/>
      <c r="I337" s="10"/>
      <c r="J337" s="10"/>
      <c r="M337" s="10"/>
      <c r="N337" s="10"/>
      <c r="P337" s="10"/>
      <c r="Q337" s="10"/>
    </row>
    <row r="338" spans="2:17" x14ac:dyDescent="0.25">
      <c r="B338" s="11"/>
      <c r="C338" s="11"/>
      <c r="D338" s="11"/>
      <c r="F338" s="9"/>
      <c r="G338" s="9"/>
      <c r="H338" s="9"/>
      <c r="I338" s="10"/>
      <c r="J338" s="10"/>
      <c r="M338" s="10"/>
      <c r="N338" s="10"/>
      <c r="P338" s="10"/>
      <c r="Q338" s="10"/>
    </row>
    <row r="339" spans="2:17" x14ac:dyDescent="0.25">
      <c r="B339" s="11"/>
      <c r="C339" s="11"/>
      <c r="D339" s="11"/>
      <c r="F339" s="9"/>
      <c r="G339" s="9"/>
      <c r="H339" s="9"/>
      <c r="I339" s="10"/>
      <c r="J339" s="10"/>
      <c r="M339" s="10"/>
      <c r="N339" s="10"/>
      <c r="P339" s="10"/>
      <c r="Q339" s="10"/>
    </row>
    <row r="340" spans="2:17" x14ac:dyDescent="0.25">
      <c r="B340" s="11"/>
      <c r="C340" s="11"/>
      <c r="D340" s="11"/>
      <c r="F340" s="9"/>
      <c r="G340" s="9"/>
      <c r="H340" s="9"/>
      <c r="I340" s="10"/>
      <c r="J340" s="10"/>
      <c r="M340" s="10"/>
      <c r="N340" s="10"/>
      <c r="P340" s="10"/>
      <c r="Q340" s="10"/>
    </row>
    <row r="341" spans="2:17" x14ac:dyDescent="0.25">
      <c r="B341" s="11"/>
      <c r="C341" s="11"/>
      <c r="D341" s="11"/>
      <c r="F341" s="9"/>
      <c r="G341" s="9"/>
      <c r="H341" s="9"/>
      <c r="I341" s="10"/>
      <c r="J341" s="10"/>
      <c r="M341" s="10"/>
      <c r="N341" s="10"/>
      <c r="P341" s="10"/>
      <c r="Q341" s="10"/>
    </row>
    <row r="342" spans="2:17" x14ac:dyDescent="0.25">
      <c r="B342" s="11"/>
      <c r="C342" s="11"/>
      <c r="D342" s="11"/>
      <c r="F342" s="9"/>
      <c r="G342" s="9"/>
      <c r="H342" s="9"/>
      <c r="I342" s="10"/>
      <c r="J342" s="10"/>
      <c r="M342" s="10"/>
      <c r="N342" s="10"/>
      <c r="P342" s="10"/>
      <c r="Q342" s="10"/>
    </row>
    <row r="343" spans="2:17" x14ac:dyDescent="0.25">
      <c r="B343" s="11"/>
      <c r="C343" s="11"/>
      <c r="D343" s="11"/>
      <c r="F343" s="9"/>
      <c r="G343" s="9"/>
      <c r="H343" s="9"/>
      <c r="I343" s="10"/>
      <c r="J343" s="10"/>
      <c r="M343" s="10"/>
      <c r="N343" s="10"/>
      <c r="P343" s="10"/>
      <c r="Q343" s="10"/>
    </row>
    <row r="344" spans="2:17" x14ac:dyDescent="0.25">
      <c r="B344" s="11"/>
      <c r="C344" s="11"/>
      <c r="D344" s="11"/>
      <c r="F344" s="9"/>
      <c r="G344" s="9"/>
      <c r="H344" s="9"/>
      <c r="I344" s="10"/>
      <c r="J344" s="10"/>
      <c r="M344" s="10"/>
      <c r="N344" s="10"/>
      <c r="P344" s="10"/>
      <c r="Q344" s="10"/>
    </row>
    <row r="345" spans="2:17" x14ac:dyDescent="0.25">
      <c r="B345" s="11"/>
      <c r="C345" s="11"/>
      <c r="D345" s="11"/>
      <c r="F345" s="9"/>
      <c r="G345" s="9"/>
      <c r="H345" s="9"/>
      <c r="I345" s="10"/>
      <c r="J345" s="10"/>
      <c r="M345" s="10"/>
      <c r="N345" s="10"/>
      <c r="P345" s="10"/>
      <c r="Q345" s="10"/>
    </row>
    <row r="346" spans="2:17" x14ac:dyDescent="0.25">
      <c r="B346" s="11"/>
      <c r="C346" s="11"/>
      <c r="D346" s="11"/>
      <c r="F346" s="9"/>
      <c r="G346" s="9"/>
      <c r="H346" s="9"/>
      <c r="I346" s="10"/>
      <c r="J346" s="10"/>
      <c r="M346" s="10"/>
      <c r="N346" s="10"/>
      <c r="P346" s="10"/>
      <c r="Q346" s="10"/>
    </row>
    <row r="347" spans="2:17" x14ac:dyDescent="0.25">
      <c r="B347" s="11"/>
      <c r="C347" s="11"/>
      <c r="D347" s="11"/>
      <c r="F347" s="9"/>
      <c r="G347" s="9"/>
      <c r="H347" s="9"/>
      <c r="I347" s="10"/>
      <c r="J347" s="10"/>
      <c r="M347" s="10"/>
      <c r="N347" s="10"/>
      <c r="P347" s="10"/>
      <c r="Q347" s="10"/>
    </row>
    <row r="348" spans="2:17" x14ac:dyDescent="0.25">
      <c r="B348" s="11"/>
      <c r="C348" s="11"/>
      <c r="D348" s="11"/>
      <c r="F348" s="9"/>
      <c r="G348" s="9"/>
      <c r="H348" s="9"/>
      <c r="I348" s="10"/>
      <c r="J348" s="10"/>
      <c r="M348" s="10"/>
      <c r="N348" s="10"/>
      <c r="P348" s="10"/>
      <c r="Q348" s="10"/>
    </row>
    <row r="349" spans="2:17" x14ac:dyDescent="0.25">
      <c r="B349" s="11"/>
      <c r="C349" s="11"/>
      <c r="D349" s="11"/>
      <c r="F349" s="9"/>
      <c r="G349" s="9"/>
      <c r="H349" s="9"/>
      <c r="I349" s="10"/>
      <c r="J349" s="10"/>
      <c r="M349" s="10"/>
      <c r="N349" s="10"/>
      <c r="P349" s="10"/>
      <c r="Q349" s="10"/>
    </row>
    <row r="350" spans="2:17" x14ac:dyDescent="0.25">
      <c r="B350" s="11"/>
      <c r="C350" s="11"/>
      <c r="D350" s="11"/>
      <c r="F350" s="9"/>
      <c r="G350" s="9"/>
      <c r="H350" s="9"/>
      <c r="I350" s="10"/>
      <c r="J350" s="10"/>
      <c r="M350" s="10"/>
      <c r="N350" s="10"/>
      <c r="P350" s="10"/>
      <c r="Q350" s="10"/>
    </row>
    <row r="351" spans="2:17" x14ac:dyDescent="0.25">
      <c r="B351" s="11"/>
      <c r="C351" s="11"/>
      <c r="D351" s="11"/>
      <c r="F351" s="9"/>
      <c r="G351" s="9"/>
      <c r="H351" s="9"/>
      <c r="I351" s="10"/>
      <c r="J351" s="10"/>
      <c r="M351" s="10"/>
      <c r="N351" s="10"/>
      <c r="P351" s="10"/>
      <c r="Q351" s="10"/>
    </row>
    <row r="352" spans="2:17" x14ac:dyDescent="0.25">
      <c r="B352" s="11"/>
      <c r="C352" s="11"/>
      <c r="D352" s="11"/>
      <c r="F352" s="9"/>
      <c r="G352" s="9"/>
      <c r="H352" s="9"/>
      <c r="I352" s="10"/>
      <c r="J352" s="10"/>
      <c r="M352" s="10"/>
      <c r="N352" s="10"/>
      <c r="P352" s="10"/>
      <c r="Q352" s="10"/>
    </row>
    <row r="353" spans="2:17" x14ac:dyDescent="0.25">
      <c r="B353" s="11"/>
      <c r="C353" s="11"/>
      <c r="D353" s="11"/>
      <c r="F353" s="9"/>
      <c r="G353" s="9"/>
      <c r="H353" s="9"/>
      <c r="I353" s="10"/>
      <c r="J353" s="10"/>
      <c r="M353" s="10"/>
      <c r="N353" s="10"/>
      <c r="P353" s="10"/>
      <c r="Q353" s="10"/>
    </row>
    <row r="354" spans="2:17" x14ac:dyDescent="0.25">
      <c r="B354" s="11"/>
      <c r="C354" s="11"/>
      <c r="D354" s="11"/>
      <c r="F354" s="9"/>
      <c r="G354" s="9"/>
      <c r="H354" s="9"/>
      <c r="I354" s="10"/>
      <c r="J354" s="10"/>
      <c r="M354" s="10"/>
      <c r="N354" s="10"/>
      <c r="P354" s="10"/>
      <c r="Q354" s="10"/>
    </row>
    <row r="355" spans="2:17" x14ac:dyDescent="0.25">
      <c r="B355" s="11"/>
      <c r="C355" s="11"/>
      <c r="D355" s="11"/>
      <c r="F355" s="9"/>
      <c r="G355" s="9"/>
      <c r="H355" s="9"/>
      <c r="I355" s="10"/>
      <c r="J355" s="10"/>
      <c r="M355" s="10"/>
      <c r="N355" s="10"/>
      <c r="P355" s="10"/>
      <c r="Q355" s="10"/>
    </row>
    <row r="356" spans="2:17" x14ac:dyDescent="0.25">
      <c r="B356" s="11"/>
      <c r="C356" s="11"/>
      <c r="D356" s="11"/>
      <c r="F356" s="9"/>
      <c r="G356" s="9"/>
      <c r="H356" s="9"/>
      <c r="I356" s="10"/>
      <c r="J356" s="10"/>
      <c r="M356" s="10"/>
      <c r="N356" s="10"/>
      <c r="P356" s="10"/>
      <c r="Q356" s="10"/>
    </row>
    <row r="357" spans="2:17" x14ac:dyDescent="0.25">
      <c r="B357" s="11"/>
      <c r="C357" s="11"/>
      <c r="D357" s="11"/>
      <c r="F357" s="9"/>
      <c r="G357" s="9"/>
      <c r="H357" s="9"/>
      <c r="I357" s="10"/>
      <c r="J357" s="10"/>
      <c r="M357" s="10"/>
      <c r="N357" s="10"/>
      <c r="P357" s="10"/>
      <c r="Q357" s="10"/>
    </row>
    <row r="358" spans="2:17" x14ac:dyDescent="0.25">
      <c r="B358" s="11"/>
      <c r="C358" s="11"/>
      <c r="D358" s="11"/>
      <c r="F358" s="9"/>
      <c r="G358" s="9"/>
      <c r="H358" s="9"/>
      <c r="I358" s="10"/>
      <c r="J358" s="10"/>
      <c r="M358" s="10"/>
      <c r="N358" s="10"/>
      <c r="P358" s="10"/>
      <c r="Q358" s="10"/>
    </row>
    <row r="359" spans="2:17" x14ac:dyDescent="0.25">
      <c r="B359" s="11"/>
      <c r="C359" s="11"/>
      <c r="D359" s="11"/>
      <c r="F359" s="9"/>
      <c r="G359" s="9"/>
      <c r="H359" s="9"/>
      <c r="I359" s="10"/>
      <c r="J359" s="10"/>
      <c r="M359" s="10"/>
      <c r="N359" s="10"/>
      <c r="P359" s="10"/>
      <c r="Q359" s="10"/>
    </row>
    <row r="360" spans="2:17" x14ac:dyDescent="0.25">
      <c r="B360" s="11"/>
      <c r="C360" s="11"/>
      <c r="D360" s="11"/>
      <c r="F360" s="9"/>
      <c r="G360" s="9"/>
      <c r="H360" s="9"/>
      <c r="I360" s="10"/>
      <c r="J360" s="10"/>
      <c r="M360" s="10"/>
      <c r="N360" s="10"/>
      <c r="P360" s="10"/>
      <c r="Q360" s="10"/>
    </row>
    <row r="361" spans="2:17" x14ac:dyDescent="0.25">
      <c r="B361" s="11"/>
      <c r="C361" s="11"/>
      <c r="D361" s="11"/>
      <c r="F361" s="9"/>
      <c r="G361" s="9"/>
      <c r="H361" s="9"/>
      <c r="I361" s="10"/>
      <c r="J361" s="10"/>
      <c r="M361" s="10"/>
      <c r="N361" s="10"/>
      <c r="P361" s="10"/>
      <c r="Q361" s="10"/>
    </row>
    <row r="362" spans="2:17" x14ac:dyDescent="0.25">
      <c r="B362" s="11"/>
      <c r="C362" s="11"/>
      <c r="D362" s="11"/>
      <c r="F362" s="9"/>
      <c r="G362" s="9"/>
      <c r="H362" s="9"/>
      <c r="I362" s="10"/>
      <c r="J362" s="10"/>
      <c r="M362" s="10"/>
      <c r="N362" s="10"/>
      <c r="P362" s="10"/>
      <c r="Q362" s="10"/>
    </row>
    <row r="363" spans="2:17" x14ac:dyDescent="0.25">
      <c r="B363" s="11"/>
      <c r="C363" s="11"/>
      <c r="D363" s="11"/>
      <c r="F363" s="9"/>
      <c r="G363" s="9"/>
      <c r="H363" s="9"/>
      <c r="I363" s="10"/>
      <c r="J363" s="10"/>
      <c r="M363" s="10"/>
      <c r="N363" s="10"/>
      <c r="P363" s="10"/>
      <c r="Q363" s="10"/>
    </row>
    <row r="364" spans="2:17" x14ac:dyDescent="0.25">
      <c r="B364" s="11"/>
      <c r="C364" s="11"/>
      <c r="D364" s="11"/>
      <c r="F364" s="9"/>
      <c r="G364" s="9"/>
      <c r="H364" s="9"/>
      <c r="I364" s="10"/>
      <c r="J364" s="10"/>
      <c r="M364" s="10"/>
      <c r="N364" s="10"/>
      <c r="P364" s="10"/>
      <c r="Q364" s="10"/>
    </row>
    <row r="365" spans="2:17" x14ac:dyDescent="0.25">
      <c r="B365" s="11"/>
      <c r="C365" s="11"/>
      <c r="D365" s="11"/>
      <c r="F365" s="9"/>
      <c r="G365" s="9"/>
      <c r="H365" s="9"/>
      <c r="I365" s="10"/>
      <c r="J365" s="10"/>
      <c r="M365" s="10"/>
      <c r="N365" s="10"/>
      <c r="P365" s="10"/>
      <c r="Q365" s="10"/>
    </row>
    <row r="366" spans="2:17" x14ac:dyDescent="0.25">
      <c r="B366" s="11"/>
      <c r="C366" s="11"/>
      <c r="D366" s="11"/>
      <c r="F366" s="9"/>
      <c r="G366" s="9"/>
      <c r="H366" s="9"/>
      <c r="I366" s="10"/>
      <c r="J366" s="10"/>
      <c r="M366" s="10"/>
      <c r="N366" s="10"/>
      <c r="P366" s="10"/>
      <c r="Q366" s="10"/>
    </row>
    <row r="367" spans="2:17" x14ac:dyDescent="0.25">
      <c r="B367" s="11"/>
      <c r="C367" s="11"/>
      <c r="D367" s="11"/>
      <c r="F367" s="9"/>
      <c r="G367" s="9"/>
      <c r="H367" s="9"/>
      <c r="I367" s="10"/>
      <c r="J367" s="10"/>
      <c r="M367" s="10"/>
      <c r="N367" s="10"/>
      <c r="P367" s="10"/>
      <c r="Q367" s="10"/>
    </row>
    <row r="368" spans="2:17" x14ac:dyDescent="0.25">
      <c r="B368" s="11"/>
      <c r="C368" s="11"/>
      <c r="D368" s="11"/>
      <c r="F368" s="9"/>
      <c r="G368" s="9"/>
      <c r="H368" s="9"/>
      <c r="I368" s="10"/>
      <c r="J368" s="10"/>
      <c r="M368" s="10"/>
      <c r="N368" s="10"/>
      <c r="P368" s="10"/>
      <c r="Q368" s="10"/>
    </row>
    <row r="369" spans="2:17" x14ac:dyDescent="0.25">
      <c r="B369" s="11"/>
      <c r="C369" s="11"/>
      <c r="D369" s="11"/>
      <c r="F369" s="9"/>
      <c r="G369" s="9"/>
      <c r="H369" s="9"/>
      <c r="I369" s="10"/>
      <c r="J369" s="10"/>
      <c r="M369" s="10"/>
      <c r="N369" s="10"/>
      <c r="P369" s="10"/>
      <c r="Q369" s="10"/>
    </row>
    <row r="370" spans="2:17" x14ac:dyDescent="0.25">
      <c r="B370" s="11"/>
      <c r="C370" s="11"/>
      <c r="D370" s="11"/>
      <c r="F370" s="9"/>
      <c r="G370" s="9"/>
      <c r="H370" s="9"/>
      <c r="I370" s="10"/>
      <c r="J370" s="10"/>
      <c r="M370" s="10"/>
      <c r="N370" s="10"/>
      <c r="P370" s="10"/>
      <c r="Q370" s="10"/>
    </row>
    <row r="371" spans="2:17" x14ac:dyDescent="0.25">
      <c r="B371" s="11"/>
      <c r="C371" s="11"/>
      <c r="D371" s="11"/>
      <c r="F371" s="9"/>
      <c r="G371" s="9"/>
      <c r="H371" s="9"/>
      <c r="I371" s="10"/>
      <c r="J371" s="10"/>
      <c r="M371" s="10"/>
      <c r="N371" s="10"/>
      <c r="P371" s="10"/>
      <c r="Q371" s="10"/>
    </row>
    <row r="372" spans="2:17" x14ac:dyDescent="0.25">
      <c r="B372" s="11"/>
      <c r="C372" s="11"/>
      <c r="D372" s="11"/>
      <c r="F372" s="9"/>
      <c r="G372" s="9"/>
      <c r="H372" s="9"/>
      <c r="I372" s="10"/>
      <c r="J372" s="10"/>
      <c r="M372" s="10"/>
      <c r="N372" s="10"/>
      <c r="P372" s="10"/>
      <c r="Q372" s="10"/>
    </row>
    <row r="373" spans="2:17" x14ac:dyDescent="0.25">
      <c r="B373" s="11"/>
      <c r="C373" s="11"/>
      <c r="D373" s="11"/>
      <c r="F373" s="9"/>
      <c r="G373" s="9"/>
      <c r="H373" s="9"/>
      <c r="I373" s="10"/>
      <c r="J373" s="10"/>
      <c r="M373" s="10"/>
      <c r="N373" s="10"/>
      <c r="P373" s="10"/>
      <c r="Q373" s="10"/>
    </row>
    <row r="374" spans="2:17" x14ac:dyDescent="0.25">
      <c r="B374" s="11"/>
      <c r="C374" s="11"/>
      <c r="D374" s="11"/>
      <c r="F374" s="9"/>
      <c r="G374" s="9"/>
      <c r="H374" s="9"/>
      <c r="I374" s="10"/>
      <c r="J374" s="10"/>
      <c r="M374" s="10"/>
      <c r="N374" s="10"/>
      <c r="P374" s="10"/>
      <c r="Q374" s="10"/>
    </row>
    <row r="375" spans="2:17" x14ac:dyDescent="0.25">
      <c r="B375" s="11"/>
      <c r="C375" s="11"/>
      <c r="D375" s="11"/>
      <c r="F375" s="9"/>
      <c r="G375" s="9"/>
      <c r="H375" s="9"/>
      <c r="I375" s="10"/>
      <c r="J375" s="10"/>
      <c r="M375" s="10"/>
      <c r="N375" s="10"/>
      <c r="P375" s="10"/>
      <c r="Q375" s="10"/>
    </row>
    <row r="376" spans="2:17" x14ac:dyDescent="0.25">
      <c r="B376" s="11"/>
      <c r="C376" s="11"/>
      <c r="D376" s="11"/>
      <c r="F376" s="9"/>
      <c r="G376" s="9"/>
      <c r="H376" s="9"/>
      <c r="I376" s="10"/>
      <c r="J376" s="10"/>
      <c r="M376" s="10"/>
      <c r="N376" s="10"/>
      <c r="P376" s="10"/>
      <c r="Q376" s="10"/>
    </row>
    <row r="377" spans="2:17" x14ac:dyDescent="0.25">
      <c r="B377" s="11"/>
      <c r="C377" s="11"/>
      <c r="D377" s="11"/>
      <c r="F377" s="9"/>
      <c r="G377" s="9"/>
      <c r="H377" s="9"/>
      <c r="I377" s="10"/>
      <c r="J377" s="10"/>
      <c r="M377" s="10"/>
      <c r="N377" s="10"/>
      <c r="P377" s="10"/>
      <c r="Q377" s="10"/>
    </row>
    <row r="378" spans="2:17" x14ac:dyDescent="0.25">
      <c r="B378" s="11"/>
      <c r="C378" s="11"/>
      <c r="D378" s="11"/>
      <c r="F378" s="9"/>
      <c r="G378" s="9"/>
      <c r="H378" s="9"/>
      <c r="I378" s="10"/>
      <c r="J378" s="10"/>
      <c r="M378" s="10"/>
      <c r="N378" s="10"/>
      <c r="P378" s="10"/>
      <c r="Q378" s="10"/>
    </row>
    <row r="379" spans="2:17" x14ac:dyDescent="0.25">
      <c r="B379" s="11"/>
      <c r="C379" s="11"/>
      <c r="D379" s="11"/>
      <c r="F379" s="9"/>
      <c r="G379" s="9"/>
      <c r="H379" s="9"/>
      <c r="I379" s="10"/>
      <c r="J379" s="10"/>
      <c r="M379" s="10"/>
      <c r="N379" s="10"/>
      <c r="P379" s="10"/>
      <c r="Q379" s="10"/>
    </row>
    <row r="380" spans="2:17" x14ac:dyDescent="0.25">
      <c r="B380" s="11"/>
      <c r="C380" s="11"/>
      <c r="D380" s="11"/>
      <c r="F380" s="9"/>
      <c r="G380" s="9"/>
      <c r="H380" s="9"/>
      <c r="I380" s="10"/>
      <c r="J380" s="10"/>
      <c r="M380" s="10"/>
      <c r="N380" s="10"/>
      <c r="P380" s="10"/>
      <c r="Q380" s="10"/>
    </row>
    <row r="381" spans="2:17" x14ac:dyDescent="0.25">
      <c r="B381" s="11"/>
      <c r="C381" s="11"/>
      <c r="D381" s="11"/>
      <c r="F381" s="9"/>
      <c r="G381" s="9"/>
      <c r="H381" s="9"/>
      <c r="I381" s="10"/>
      <c r="J381" s="10"/>
      <c r="M381" s="10"/>
      <c r="N381" s="10"/>
      <c r="P381" s="10"/>
      <c r="Q381" s="10"/>
    </row>
    <row r="382" spans="2:17" x14ac:dyDescent="0.25">
      <c r="B382" s="11"/>
      <c r="C382" s="11"/>
      <c r="D382" s="11"/>
      <c r="F382" s="9"/>
      <c r="G382" s="9"/>
      <c r="H382" s="9"/>
      <c r="I382" s="10"/>
      <c r="J382" s="10"/>
      <c r="M382" s="10"/>
      <c r="N382" s="10"/>
      <c r="P382" s="10"/>
      <c r="Q382" s="10"/>
    </row>
    <row r="383" spans="2:17" x14ac:dyDescent="0.25">
      <c r="B383" s="11"/>
      <c r="C383" s="11"/>
      <c r="D383" s="11"/>
      <c r="F383" s="9"/>
      <c r="G383" s="9"/>
      <c r="H383" s="9"/>
      <c r="I383" s="10"/>
      <c r="J383" s="10"/>
      <c r="M383" s="10"/>
      <c r="N383" s="10"/>
      <c r="P383" s="10"/>
      <c r="Q383" s="10"/>
    </row>
    <row r="384" spans="2:17" x14ac:dyDescent="0.25">
      <c r="B384" s="11"/>
      <c r="C384" s="11"/>
      <c r="D384" s="11"/>
      <c r="F384" s="9"/>
      <c r="G384" s="9"/>
      <c r="H384" s="9"/>
      <c r="I384" s="10"/>
      <c r="J384" s="10"/>
      <c r="M384" s="10"/>
      <c r="N384" s="10"/>
      <c r="P384" s="10"/>
      <c r="Q384" s="10"/>
    </row>
    <row r="385" spans="2:17" x14ac:dyDescent="0.25">
      <c r="B385" s="11"/>
      <c r="C385" s="11"/>
      <c r="D385" s="11"/>
      <c r="F385" s="9"/>
      <c r="G385" s="9"/>
      <c r="H385" s="9"/>
      <c r="I385" s="10"/>
      <c r="J385" s="10"/>
      <c r="M385" s="10"/>
      <c r="N385" s="10"/>
      <c r="P385" s="10"/>
      <c r="Q385" s="10"/>
    </row>
    <row r="386" spans="2:17" x14ac:dyDescent="0.25">
      <c r="B386" s="11"/>
      <c r="C386" s="11"/>
      <c r="D386" s="11"/>
      <c r="F386" s="9"/>
      <c r="G386" s="9"/>
      <c r="H386" s="9"/>
      <c r="I386" s="10"/>
      <c r="J386" s="10"/>
      <c r="M386" s="10"/>
      <c r="N386" s="10"/>
      <c r="P386" s="10"/>
      <c r="Q386" s="10"/>
    </row>
    <row r="387" spans="2:17" x14ac:dyDescent="0.25">
      <c r="B387" s="11"/>
      <c r="C387" s="11"/>
      <c r="D387" s="11"/>
      <c r="F387" s="9"/>
      <c r="G387" s="9"/>
      <c r="H387" s="9"/>
      <c r="I387" s="10"/>
      <c r="J387" s="10"/>
      <c r="M387" s="10"/>
      <c r="N387" s="10"/>
      <c r="P387" s="10"/>
      <c r="Q387" s="10"/>
    </row>
    <row r="388" spans="2:17" x14ac:dyDescent="0.25">
      <c r="B388" s="11"/>
      <c r="C388" s="11"/>
      <c r="D388" s="11"/>
      <c r="F388" s="9"/>
      <c r="G388" s="9"/>
      <c r="H388" s="9"/>
      <c r="I388" s="10"/>
      <c r="J388" s="10"/>
      <c r="M388" s="10"/>
      <c r="N388" s="10"/>
      <c r="P388" s="10"/>
      <c r="Q388" s="10"/>
    </row>
    <row r="389" spans="2:17" x14ac:dyDescent="0.25">
      <c r="B389" s="11"/>
      <c r="C389" s="11"/>
      <c r="D389" s="11"/>
      <c r="F389" s="9"/>
      <c r="G389" s="9"/>
      <c r="H389" s="9"/>
      <c r="I389" s="10"/>
      <c r="J389" s="10"/>
      <c r="M389" s="10"/>
      <c r="N389" s="10"/>
      <c r="P389" s="10"/>
      <c r="Q389" s="10"/>
    </row>
    <row r="390" spans="2:17" x14ac:dyDescent="0.25">
      <c r="B390" s="11"/>
      <c r="C390" s="11"/>
      <c r="D390" s="11"/>
      <c r="F390" s="9"/>
      <c r="G390" s="9"/>
      <c r="H390" s="9"/>
      <c r="I390" s="10"/>
      <c r="J390" s="10"/>
      <c r="M390" s="10"/>
      <c r="N390" s="10"/>
      <c r="P390" s="10"/>
      <c r="Q390" s="10"/>
    </row>
    <row r="391" spans="2:17" x14ac:dyDescent="0.25">
      <c r="B391" s="11"/>
      <c r="C391" s="11"/>
      <c r="D391" s="11"/>
      <c r="F391" s="9"/>
      <c r="G391" s="9"/>
      <c r="H391" s="9"/>
      <c r="I391" s="10"/>
      <c r="J391" s="10"/>
      <c r="M391" s="10"/>
      <c r="N391" s="10"/>
      <c r="P391" s="10"/>
      <c r="Q391" s="10"/>
    </row>
    <row r="392" spans="2:17" x14ac:dyDescent="0.25">
      <c r="B392" s="11"/>
      <c r="C392" s="11"/>
      <c r="D392" s="11"/>
      <c r="F392" s="9"/>
      <c r="G392" s="9"/>
      <c r="H392" s="9"/>
      <c r="I392" s="10"/>
      <c r="J392" s="10"/>
      <c r="M392" s="10"/>
      <c r="N392" s="10"/>
      <c r="P392" s="10"/>
      <c r="Q392" s="10"/>
    </row>
    <row r="393" spans="2:17" x14ac:dyDescent="0.25">
      <c r="B393" s="11"/>
      <c r="C393" s="11"/>
      <c r="D393" s="11"/>
      <c r="F393" s="9"/>
      <c r="G393" s="9"/>
      <c r="H393" s="9"/>
      <c r="I393" s="10"/>
      <c r="J393" s="10"/>
      <c r="M393" s="10"/>
      <c r="N393" s="10"/>
      <c r="P393" s="10"/>
      <c r="Q393" s="10"/>
    </row>
    <row r="394" spans="2:17" x14ac:dyDescent="0.25">
      <c r="B394" s="11"/>
      <c r="C394" s="11"/>
      <c r="D394" s="11"/>
      <c r="F394" s="9"/>
      <c r="G394" s="9"/>
      <c r="H394" s="9"/>
      <c r="I394" s="10"/>
      <c r="J394" s="10"/>
      <c r="M394" s="10"/>
      <c r="N394" s="10"/>
      <c r="P394" s="10"/>
      <c r="Q394" s="10"/>
    </row>
    <row r="395" spans="2:17" x14ac:dyDescent="0.25">
      <c r="B395" s="11"/>
      <c r="C395" s="11"/>
      <c r="D395" s="11"/>
      <c r="F395" s="9"/>
      <c r="G395" s="9"/>
      <c r="H395" s="9"/>
      <c r="I395" s="10"/>
      <c r="J395" s="10"/>
      <c r="M395" s="10"/>
      <c r="N395" s="10"/>
      <c r="P395" s="10"/>
      <c r="Q395" s="10"/>
    </row>
    <row r="396" spans="2:17" x14ac:dyDescent="0.25">
      <c r="B396" s="11"/>
      <c r="C396" s="11"/>
      <c r="D396" s="11"/>
      <c r="F396" s="9"/>
      <c r="G396" s="9"/>
      <c r="H396" s="9"/>
      <c r="I396" s="10"/>
      <c r="J396" s="10"/>
      <c r="M396" s="10"/>
      <c r="N396" s="10"/>
      <c r="P396" s="10"/>
      <c r="Q396" s="10"/>
    </row>
    <row r="397" spans="2:17" x14ac:dyDescent="0.25">
      <c r="B397" s="11"/>
      <c r="C397" s="11"/>
      <c r="D397" s="11"/>
      <c r="F397" s="9"/>
      <c r="G397" s="9"/>
      <c r="H397" s="9"/>
      <c r="I397" s="10"/>
      <c r="J397" s="10"/>
      <c r="M397" s="10"/>
      <c r="N397" s="10"/>
      <c r="P397" s="10"/>
      <c r="Q397" s="10"/>
    </row>
    <row r="398" spans="2:17" x14ac:dyDescent="0.25">
      <c r="B398" s="11"/>
      <c r="C398" s="11"/>
      <c r="D398" s="11"/>
      <c r="F398" s="9"/>
      <c r="G398" s="9"/>
      <c r="H398" s="9"/>
      <c r="I398" s="10"/>
      <c r="J398" s="10"/>
      <c r="M398" s="10"/>
      <c r="N398" s="10"/>
      <c r="P398" s="10"/>
      <c r="Q398" s="10"/>
    </row>
    <row r="399" spans="2:17" x14ac:dyDescent="0.25">
      <c r="B399" s="11"/>
      <c r="C399" s="11"/>
      <c r="D399" s="11"/>
      <c r="F399" s="9"/>
      <c r="G399" s="9"/>
      <c r="H399" s="9"/>
      <c r="I399" s="10"/>
      <c r="J399" s="10"/>
      <c r="M399" s="10"/>
      <c r="N399" s="10"/>
      <c r="P399" s="10"/>
      <c r="Q399" s="10"/>
    </row>
    <row r="400" spans="2:17" x14ac:dyDescent="0.25">
      <c r="B400" s="11"/>
      <c r="C400" s="11"/>
      <c r="D400" s="11"/>
      <c r="F400" s="9"/>
      <c r="G400" s="9"/>
      <c r="H400" s="9"/>
      <c r="I400" s="10"/>
      <c r="J400" s="10"/>
      <c r="M400" s="10"/>
      <c r="N400" s="10"/>
      <c r="P400" s="10"/>
      <c r="Q400" s="10"/>
    </row>
    <row r="401" spans="2:17" x14ac:dyDescent="0.25">
      <c r="B401" s="11"/>
      <c r="C401" s="11"/>
      <c r="D401" s="11"/>
      <c r="F401" s="9"/>
      <c r="G401" s="9"/>
      <c r="H401" s="9"/>
      <c r="I401" s="10"/>
      <c r="J401" s="10"/>
      <c r="M401" s="10"/>
      <c r="N401" s="10"/>
      <c r="P401" s="10"/>
      <c r="Q401" s="10"/>
    </row>
    <row r="402" spans="2:17" x14ac:dyDescent="0.25">
      <c r="B402" s="11"/>
      <c r="C402" s="11"/>
      <c r="D402" s="11"/>
      <c r="F402" s="9"/>
      <c r="G402" s="9"/>
      <c r="H402" s="9"/>
      <c r="I402" s="10"/>
      <c r="J402" s="10"/>
      <c r="M402" s="10"/>
      <c r="N402" s="10"/>
      <c r="P402" s="10"/>
      <c r="Q402" s="10"/>
    </row>
    <row r="403" spans="2:17" x14ac:dyDescent="0.25">
      <c r="B403" s="11"/>
      <c r="C403" s="11"/>
      <c r="D403" s="11"/>
      <c r="F403" s="9"/>
      <c r="G403" s="9"/>
      <c r="H403" s="9"/>
      <c r="I403" s="10"/>
      <c r="J403" s="10"/>
      <c r="M403" s="10"/>
      <c r="N403" s="10"/>
      <c r="P403" s="10"/>
      <c r="Q403" s="10"/>
    </row>
    <row r="404" spans="2:17" x14ac:dyDescent="0.25">
      <c r="B404" s="11"/>
      <c r="C404" s="11"/>
      <c r="D404" s="11"/>
      <c r="F404" s="9"/>
      <c r="G404" s="9"/>
      <c r="H404" s="9"/>
      <c r="I404" s="10"/>
      <c r="J404" s="10"/>
      <c r="M404" s="10"/>
      <c r="N404" s="10"/>
      <c r="P404" s="10"/>
      <c r="Q404" s="10"/>
    </row>
    <row r="405" spans="2:17" x14ac:dyDescent="0.25">
      <c r="B405" s="11"/>
      <c r="C405" s="11"/>
      <c r="D405" s="11"/>
      <c r="F405" s="9"/>
      <c r="G405" s="9"/>
      <c r="H405" s="9"/>
      <c r="I405" s="10"/>
      <c r="J405" s="10"/>
      <c r="M405" s="10"/>
      <c r="N405" s="10"/>
      <c r="P405" s="10"/>
      <c r="Q405" s="10"/>
    </row>
    <row r="406" spans="2:17" x14ac:dyDescent="0.25">
      <c r="B406" s="11"/>
      <c r="C406" s="11"/>
      <c r="D406" s="11"/>
      <c r="F406" s="9"/>
      <c r="G406" s="9"/>
      <c r="H406" s="9"/>
      <c r="I406" s="10"/>
      <c r="J406" s="10"/>
      <c r="M406" s="10"/>
      <c r="N406" s="10"/>
      <c r="P406" s="10"/>
      <c r="Q406" s="10"/>
    </row>
    <row r="407" spans="2:17" x14ac:dyDescent="0.25">
      <c r="B407" s="11"/>
      <c r="C407" s="11"/>
      <c r="D407" s="11"/>
      <c r="F407" s="9"/>
      <c r="G407" s="9"/>
      <c r="H407" s="9"/>
      <c r="I407" s="10"/>
      <c r="J407" s="10"/>
      <c r="M407" s="10"/>
      <c r="N407" s="10"/>
      <c r="P407" s="10"/>
      <c r="Q407" s="10"/>
    </row>
    <row r="408" spans="2:17" x14ac:dyDescent="0.25">
      <c r="B408" s="11"/>
      <c r="C408" s="11"/>
      <c r="D408" s="11"/>
      <c r="F408" s="9"/>
      <c r="G408" s="9"/>
      <c r="H408" s="9"/>
      <c r="I408" s="10"/>
      <c r="J408" s="10"/>
      <c r="M408" s="10"/>
      <c r="N408" s="10"/>
      <c r="P408" s="10"/>
      <c r="Q408" s="10"/>
    </row>
    <row r="409" spans="2:17" x14ac:dyDescent="0.25">
      <c r="B409" s="11"/>
      <c r="C409" s="11"/>
      <c r="D409" s="11"/>
      <c r="F409" s="9"/>
      <c r="G409" s="9"/>
      <c r="H409" s="9"/>
      <c r="I409" s="10"/>
      <c r="J409" s="10"/>
      <c r="M409" s="10"/>
      <c r="N409" s="10"/>
      <c r="P409" s="10"/>
      <c r="Q409" s="10"/>
    </row>
    <row r="410" spans="2:17" x14ac:dyDescent="0.25">
      <c r="B410" s="11"/>
      <c r="C410" s="11"/>
      <c r="D410" s="11"/>
      <c r="F410" s="9"/>
      <c r="G410" s="9"/>
      <c r="H410" s="9"/>
      <c r="I410" s="10"/>
      <c r="J410" s="10"/>
      <c r="M410" s="10"/>
      <c r="N410" s="10"/>
      <c r="P410" s="10"/>
      <c r="Q410" s="10"/>
    </row>
    <row r="411" spans="2:17" x14ac:dyDescent="0.25">
      <c r="B411" s="11"/>
      <c r="C411" s="11"/>
      <c r="D411" s="11"/>
      <c r="F411" s="9"/>
      <c r="G411" s="9"/>
      <c r="H411" s="9"/>
      <c r="I411" s="10"/>
      <c r="J411" s="10"/>
      <c r="M411" s="10"/>
      <c r="N411" s="10"/>
      <c r="P411" s="10"/>
      <c r="Q411" s="10"/>
    </row>
    <row r="412" spans="2:17" x14ac:dyDescent="0.25">
      <c r="B412" s="11"/>
      <c r="C412" s="11"/>
      <c r="D412" s="11"/>
      <c r="F412" s="9"/>
      <c r="G412" s="9"/>
      <c r="H412" s="9"/>
      <c r="I412" s="10"/>
      <c r="J412" s="10"/>
      <c r="M412" s="10"/>
      <c r="N412" s="10"/>
      <c r="P412" s="10"/>
      <c r="Q412" s="10"/>
    </row>
    <row r="413" spans="2:17" x14ac:dyDescent="0.25">
      <c r="B413" s="11"/>
      <c r="C413" s="11"/>
      <c r="D413" s="11"/>
      <c r="F413" s="9"/>
      <c r="G413" s="9"/>
      <c r="H413" s="9"/>
      <c r="I413" s="10"/>
      <c r="J413" s="10"/>
      <c r="M413" s="10"/>
      <c r="N413" s="10"/>
      <c r="P413" s="10"/>
      <c r="Q413" s="10"/>
    </row>
    <row r="414" spans="2:17" x14ac:dyDescent="0.25">
      <c r="B414" s="11"/>
      <c r="C414" s="11"/>
      <c r="D414" s="11"/>
      <c r="F414" s="9"/>
      <c r="G414" s="9"/>
      <c r="H414" s="9"/>
      <c r="I414" s="10"/>
      <c r="J414" s="10"/>
      <c r="M414" s="10"/>
      <c r="N414" s="10"/>
      <c r="P414" s="10"/>
      <c r="Q414" s="10"/>
    </row>
    <row r="415" spans="2:17" x14ac:dyDescent="0.25">
      <c r="B415" s="11"/>
      <c r="C415" s="11"/>
      <c r="D415" s="11"/>
      <c r="F415" s="9"/>
      <c r="G415" s="9"/>
      <c r="H415" s="9"/>
      <c r="I415" s="10"/>
      <c r="J415" s="10"/>
      <c r="M415" s="10"/>
      <c r="N415" s="10"/>
      <c r="P415" s="10"/>
      <c r="Q415" s="10"/>
    </row>
    <row r="416" spans="2:17" x14ac:dyDescent="0.25">
      <c r="B416" s="11"/>
      <c r="C416" s="11"/>
      <c r="D416" s="11"/>
      <c r="F416" s="9"/>
      <c r="G416" s="9"/>
      <c r="H416" s="9"/>
      <c r="I416" s="10"/>
      <c r="J416" s="10"/>
      <c r="M416" s="10"/>
      <c r="N416" s="10"/>
      <c r="P416" s="10"/>
      <c r="Q416" s="10"/>
    </row>
    <row r="417" spans="2:17" x14ac:dyDescent="0.25">
      <c r="B417" s="11"/>
      <c r="C417" s="11"/>
      <c r="D417" s="11"/>
      <c r="F417" s="9"/>
      <c r="G417" s="9"/>
      <c r="H417" s="9"/>
      <c r="I417" s="10"/>
      <c r="J417" s="10"/>
      <c r="M417" s="10"/>
      <c r="N417" s="10"/>
      <c r="P417" s="10"/>
      <c r="Q417" s="10"/>
    </row>
    <row r="418" spans="2:17" x14ac:dyDescent="0.25">
      <c r="B418" s="11"/>
      <c r="C418" s="11"/>
      <c r="D418" s="11"/>
      <c r="F418" s="9"/>
      <c r="G418" s="9"/>
      <c r="H418" s="9"/>
      <c r="I418" s="10"/>
      <c r="J418" s="10"/>
      <c r="M418" s="10"/>
      <c r="N418" s="10"/>
      <c r="P418" s="10"/>
      <c r="Q418" s="10"/>
    </row>
    <row r="419" spans="2:17" x14ac:dyDescent="0.25">
      <c r="B419" s="11"/>
      <c r="C419" s="11"/>
      <c r="D419" s="11"/>
      <c r="F419" s="9"/>
      <c r="G419" s="9"/>
      <c r="H419" s="9"/>
      <c r="I419" s="10"/>
      <c r="J419" s="10"/>
      <c r="M419" s="10"/>
      <c r="N419" s="10"/>
      <c r="P419" s="10"/>
      <c r="Q419" s="10"/>
    </row>
    <row r="420" spans="2:17" x14ac:dyDescent="0.25">
      <c r="B420" s="11"/>
      <c r="C420" s="11"/>
      <c r="D420" s="11"/>
      <c r="F420" s="9"/>
      <c r="G420" s="9"/>
      <c r="H420" s="9"/>
      <c r="I420" s="10"/>
      <c r="J420" s="10"/>
      <c r="M420" s="10"/>
      <c r="N420" s="10"/>
      <c r="P420" s="10"/>
      <c r="Q420" s="10"/>
    </row>
    <row r="421" spans="2:17" x14ac:dyDescent="0.25">
      <c r="B421" s="11"/>
      <c r="C421" s="11"/>
      <c r="D421" s="11"/>
      <c r="F421" s="9"/>
      <c r="G421" s="9"/>
      <c r="H421" s="9"/>
      <c r="I421" s="10"/>
      <c r="J421" s="10"/>
      <c r="M421" s="10"/>
      <c r="N421" s="10"/>
      <c r="P421" s="10"/>
      <c r="Q421" s="10"/>
    </row>
    <row r="422" spans="2:17" x14ac:dyDescent="0.25">
      <c r="B422" s="11"/>
      <c r="C422" s="11"/>
      <c r="D422" s="11"/>
      <c r="F422" s="9"/>
      <c r="G422" s="9"/>
      <c r="H422" s="9"/>
      <c r="I422" s="10"/>
      <c r="J422" s="10"/>
      <c r="M422" s="10"/>
      <c r="N422" s="10"/>
      <c r="P422" s="10"/>
      <c r="Q422" s="10"/>
    </row>
    <row r="423" spans="2:17" x14ac:dyDescent="0.25">
      <c r="B423" s="11"/>
      <c r="C423" s="11"/>
      <c r="D423" s="11"/>
      <c r="F423" s="9"/>
      <c r="G423" s="9"/>
      <c r="H423" s="9"/>
      <c r="I423" s="10"/>
      <c r="J423" s="10"/>
      <c r="M423" s="10"/>
      <c r="N423" s="10"/>
      <c r="P423" s="10"/>
      <c r="Q423" s="10"/>
    </row>
    <row r="424" spans="2:17" x14ac:dyDescent="0.25">
      <c r="B424" s="11"/>
      <c r="C424" s="11"/>
      <c r="D424" s="11"/>
      <c r="F424" s="9"/>
      <c r="G424" s="9"/>
      <c r="H424" s="9"/>
      <c r="I424" s="10"/>
      <c r="J424" s="10"/>
      <c r="M424" s="10"/>
      <c r="N424" s="10"/>
      <c r="P424" s="10"/>
      <c r="Q424" s="10"/>
    </row>
    <row r="425" spans="2:17" x14ac:dyDescent="0.25">
      <c r="B425" s="11"/>
      <c r="C425" s="11"/>
      <c r="D425" s="11"/>
      <c r="F425" s="9"/>
      <c r="G425" s="9"/>
      <c r="H425" s="9"/>
      <c r="I425" s="10"/>
      <c r="J425" s="10"/>
      <c r="M425" s="10"/>
      <c r="N425" s="10"/>
      <c r="P425" s="10"/>
      <c r="Q425" s="10"/>
    </row>
    <row r="426" spans="2:17" x14ac:dyDescent="0.25">
      <c r="B426" s="11"/>
      <c r="C426" s="11"/>
      <c r="D426" s="11"/>
      <c r="F426" s="9"/>
      <c r="G426" s="9"/>
      <c r="H426" s="9"/>
      <c r="I426" s="10"/>
      <c r="J426" s="10"/>
      <c r="M426" s="10"/>
      <c r="N426" s="10"/>
      <c r="P426" s="10"/>
      <c r="Q426" s="10"/>
    </row>
    <row r="427" spans="2:17" x14ac:dyDescent="0.25">
      <c r="B427" s="11"/>
      <c r="C427" s="11"/>
      <c r="D427" s="11"/>
      <c r="F427" s="9"/>
      <c r="G427" s="9"/>
      <c r="H427" s="9"/>
      <c r="I427" s="10"/>
      <c r="J427" s="10"/>
      <c r="M427" s="10"/>
      <c r="N427" s="10"/>
      <c r="P427" s="10"/>
      <c r="Q427" s="10"/>
    </row>
    <row r="428" spans="2:17" x14ac:dyDescent="0.25">
      <c r="B428" s="11"/>
      <c r="C428" s="11"/>
      <c r="D428" s="11"/>
      <c r="F428" s="9"/>
      <c r="G428" s="9"/>
      <c r="H428" s="9"/>
      <c r="I428" s="10"/>
      <c r="J428" s="10"/>
      <c r="M428" s="10"/>
      <c r="N428" s="10"/>
      <c r="P428" s="10"/>
      <c r="Q428" s="10"/>
    </row>
    <row r="429" spans="2:17" x14ac:dyDescent="0.25">
      <c r="B429" s="11"/>
      <c r="C429" s="11"/>
      <c r="D429" s="11"/>
      <c r="F429" s="9"/>
      <c r="G429" s="9"/>
      <c r="H429" s="9"/>
      <c r="I429" s="10"/>
      <c r="J429" s="10"/>
      <c r="M429" s="10"/>
      <c r="N429" s="10"/>
      <c r="P429" s="10"/>
      <c r="Q429" s="10"/>
    </row>
    <row r="430" spans="2:17" x14ac:dyDescent="0.25">
      <c r="B430" s="11"/>
      <c r="C430" s="11"/>
      <c r="D430" s="11"/>
      <c r="F430" s="9"/>
      <c r="G430" s="9"/>
      <c r="H430" s="9"/>
      <c r="I430" s="10"/>
      <c r="J430" s="10"/>
      <c r="M430" s="10"/>
      <c r="N430" s="10"/>
      <c r="P430" s="10"/>
      <c r="Q430" s="10"/>
    </row>
    <row r="431" spans="2:17" x14ac:dyDescent="0.25">
      <c r="B431" s="11"/>
      <c r="C431" s="11"/>
      <c r="D431" s="11"/>
      <c r="F431" s="9"/>
      <c r="G431" s="9"/>
      <c r="H431" s="9"/>
      <c r="I431" s="10"/>
      <c r="J431" s="10"/>
      <c r="M431" s="10"/>
      <c r="N431" s="10"/>
      <c r="P431" s="10"/>
      <c r="Q431" s="10"/>
    </row>
    <row r="432" spans="2:17" x14ac:dyDescent="0.25">
      <c r="B432" s="11"/>
      <c r="C432" s="11"/>
      <c r="D432" s="11"/>
      <c r="F432" s="9"/>
      <c r="G432" s="9"/>
      <c r="H432" s="9"/>
      <c r="I432" s="10"/>
      <c r="J432" s="10"/>
      <c r="M432" s="10"/>
      <c r="N432" s="10"/>
      <c r="P432" s="10"/>
      <c r="Q432" s="10"/>
    </row>
    <row r="433" spans="2:17" x14ac:dyDescent="0.25">
      <c r="B433" s="11"/>
      <c r="C433" s="11"/>
      <c r="D433" s="11"/>
      <c r="F433" s="9"/>
      <c r="G433" s="9"/>
      <c r="H433" s="9"/>
      <c r="I433" s="10"/>
      <c r="J433" s="10"/>
      <c r="M433" s="10"/>
      <c r="N433" s="10"/>
      <c r="P433" s="10"/>
      <c r="Q433" s="10"/>
    </row>
    <row r="434" spans="2:17" x14ac:dyDescent="0.25">
      <c r="B434" s="11"/>
      <c r="C434" s="11"/>
      <c r="D434" s="11"/>
      <c r="F434" s="9"/>
      <c r="G434" s="9"/>
      <c r="H434" s="9"/>
      <c r="I434" s="10"/>
      <c r="J434" s="10"/>
      <c r="M434" s="10"/>
      <c r="N434" s="10"/>
      <c r="P434" s="10"/>
      <c r="Q434" s="10"/>
    </row>
    <row r="435" spans="2:17" x14ac:dyDescent="0.25">
      <c r="B435" s="11"/>
      <c r="C435" s="11"/>
      <c r="D435" s="11"/>
      <c r="F435" s="9"/>
      <c r="G435" s="9"/>
      <c r="H435" s="9"/>
      <c r="I435" s="10"/>
      <c r="J435" s="10"/>
      <c r="M435" s="10"/>
      <c r="N435" s="10"/>
      <c r="P435" s="10"/>
      <c r="Q435" s="10"/>
    </row>
    <row r="436" spans="2:17" x14ac:dyDescent="0.25">
      <c r="B436" s="11"/>
      <c r="C436" s="11"/>
      <c r="D436" s="11"/>
      <c r="F436" s="9"/>
      <c r="G436" s="9"/>
      <c r="H436" s="9"/>
      <c r="I436" s="10"/>
      <c r="J436" s="10"/>
      <c r="M436" s="10"/>
      <c r="N436" s="10"/>
      <c r="P436" s="10"/>
      <c r="Q436" s="10"/>
    </row>
    <row r="437" spans="2:17" x14ac:dyDescent="0.25">
      <c r="B437" s="11"/>
      <c r="C437" s="11"/>
      <c r="D437" s="11"/>
      <c r="F437" s="9"/>
      <c r="G437" s="9"/>
      <c r="H437" s="9"/>
      <c r="I437" s="10"/>
      <c r="J437" s="10"/>
      <c r="M437" s="10"/>
      <c r="N437" s="10"/>
      <c r="P437" s="10"/>
      <c r="Q437" s="10"/>
    </row>
    <row r="438" spans="2:17" x14ac:dyDescent="0.25">
      <c r="B438" s="11"/>
      <c r="C438" s="11"/>
      <c r="D438" s="11"/>
      <c r="F438" s="9"/>
      <c r="G438" s="9"/>
      <c r="H438" s="9"/>
      <c r="I438" s="10"/>
      <c r="J438" s="10"/>
      <c r="M438" s="10"/>
      <c r="N438" s="10"/>
      <c r="P438" s="10"/>
      <c r="Q438" s="10"/>
    </row>
    <row r="439" spans="2:17" x14ac:dyDescent="0.25">
      <c r="B439" s="11"/>
      <c r="C439" s="11"/>
      <c r="D439" s="11"/>
      <c r="F439" s="9"/>
      <c r="G439" s="9"/>
      <c r="H439" s="9"/>
      <c r="I439" s="10"/>
      <c r="J439" s="10"/>
      <c r="M439" s="10"/>
      <c r="N439" s="10"/>
      <c r="P439" s="10"/>
      <c r="Q439" s="10"/>
    </row>
    <row r="440" spans="2:17" x14ac:dyDescent="0.25">
      <c r="B440" s="11"/>
      <c r="C440" s="11"/>
      <c r="D440" s="11"/>
      <c r="F440" s="9"/>
      <c r="G440" s="9"/>
      <c r="H440" s="9"/>
      <c r="I440" s="10"/>
      <c r="J440" s="10"/>
      <c r="M440" s="10"/>
      <c r="N440" s="10"/>
      <c r="P440" s="10"/>
      <c r="Q440" s="10"/>
    </row>
    <row r="441" spans="2:17" x14ac:dyDescent="0.25">
      <c r="B441" s="11"/>
      <c r="C441" s="11"/>
      <c r="D441" s="11"/>
      <c r="F441" s="9"/>
      <c r="G441" s="9"/>
      <c r="H441" s="9"/>
      <c r="I441" s="10"/>
      <c r="J441" s="10"/>
      <c r="M441" s="10"/>
      <c r="N441" s="10"/>
      <c r="P441" s="10"/>
      <c r="Q441" s="10"/>
    </row>
    <row r="442" spans="2:17" x14ac:dyDescent="0.25">
      <c r="B442" s="11"/>
      <c r="C442" s="11"/>
      <c r="D442" s="11"/>
      <c r="F442" s="9"/>
      <c r="G442" s="9"/>
      <c r="H442" s="9"/>
      <c r="I442" s="10"/>
      <c r="J442" s="10"/>
      <c r="M442" s="10"/>
      <c r="N442" s="10"/>
      <c r="P442" s="10"/>
      <c r="Q442" s="10"/>
    </row>
    <row r="443" spans="2:17" x14ac:dyDescent="0.25">
      <c r="B443" s="11"/>
      <c r="C443" s="11"/>
      <c r="D443" s="11"/>
      <c r="F443" s="9"/>
      <c r="G443" s="9"/>
      <c r="H443" s="9"/>
      <c r="I443" s="10"/>
      <c r="J443" s="10"/>
      <c r="M443" s="10"/>
      <c r="N443" s="10"/>
      <c r="P443" s="10"/>
      <c r="Q443" s="10"/>
    </row>
    <row r="444" spans="2:17" x14ac:dyDescent="0.25">
      <c r="B444" s="11"/>
      <c r="C444" s="11"/>
      <c r="D444" s="11"/>
      <c r="F444" s="9"/>
      <c r="G444" s="9"/>
      <c r="H444" s="9"/>
      <c r="I444" s="10"/>
      <c r="J444" s="10"/>
      <c r="M444" s="10"/>
      <c r="N444" s="10"/>
      <c r="P444" s="10"/>
      <c r="Q444" s="10"/>
    </row>
    <row r="445" spans="2:17" x14ac:dyDescent="0.25">
      <c r="B445" s="11"/>
      <c r="C445" s="11"/>
      <c r="D445" s="11"/>
      <c r="F445" s="9"/>
      <c r="G445" s="9"/>
      <c r="H445" s="9"/>
      <c r="I445" s="10"/>
      <c r="J445" s="10"/>
      <c r="M445" s="10"/>
      <c r="N445" s="10"/>
      <c r="P445" s="10"/>
      <c r="Q445" s="10"/>
    </row>
    <row r="446" spans="2:17" x14ac:dyDescent="0.25">
      <c r="B446" s="11"/>
      <c r="C446" s="11"/>
      <c r="D446" s="11"/>
      <c r="F446" s="9"/>
      <c r="G446" s="9"/>
      <c r="H446" s="9"/>
      <c r="I446" s="10"/>
      <c r="J446" s="10"/>
      <c r="M446" s="10"/>
      <c r="N446" s="10"/>
      <c r="P446" s="10"/>
      <c r="Q446" s="10"/>
    </row>
    <row r="447" spans="2:17" x14ac:dyDescent="0.25">
      <c r="B447" s="11"/>
      <c r="C447" s="11"/>
      <c r="D447" s="11"/>
      <c r="F447" s="9"/>
      <c r="G447" s="9"/>
      <c r="H447" s="9"/>
      <c r="I447" s="10"/>
      <c r="J447" s="10"/>
      <c r="M447" s="10"/>
      <c r="N447" s="10"/>
      <c r="P447" s="10"/>
      <c r="Q447" s="10"/>
    </row>
    <row r="448" spans="2:17" x14ac:dyDescent="0.25">
      <c r="B448" s="11"/>
      <c r="C448" s="11"/>
      <c r="D448" s="11"/>
      <c r="F448" s="9"/>
      <c r="G448" s="9"/>
      <c r="H448" s="9"/>
      <c r="I448" s="10"/>
      <c r="J448" s="10"/>
      <c r="M448" s="10"/>
      <c r="N448" s="10"/>
      <c r="P448" s="10"/>
      <c r="Q448" s="10"/>
    </row>
    <row r="449" spans="2:17" x14ac:dyDescent="0.25">
      <c r="B449" s="11"/>
      <c r="C449" s="11"/>
      <c r="D449" s="11"/>
      <c r="F449" s="9"/>
      <c r="G449" s="9"/>
      <c r="H449" s="9"/>
      <c r="I449" s="10"/>
      <c r="J449" s="10"/>
      <c r="M449" s="10"/>
      <c r="N449" s="10"/>
      <c r="P449" s="10"/>
      <c r="Q449" s="10"/>
    </row>
    <row r="450" spans="2:17" x14ac:dyDescent="0.25">
      <c r="B450" s="11"/>
      <c r="C450" s="11"/>
      <c r="D450" s="11"/>
      <c r="F450" s="9"/>
      <c r="G450" s="9"/>
      <c r="H450" s="9"/>
      <c r="I450" s="10"/>
      <c r="J450" s="10"/>
      <c r="M450" s="10"/>
      <c r="N450" s="10"/>
      <c r="P450" s="10"/>
      <c r="Q450" s="10"/>
    </row>
    <row r="451" spans="2:17" x14ac:dyDescent="0.25">
      <c r="B451" s="11"/>
      <c r="C451" s="11"/>
      <c r="D451" s="11"/>
      <c r="F451" s="9"/>
      <c r="G451" s="9"/>
      <c r="H451" s="9"/>
      <c r="I451" s="10"/>
      <c r="J451" s="10"/>
      <c r="M451" s="10"/>
      <c r="N451" s="10"/>
      <c r="P451" s="10"/>
      <c r="Q451" s="10"/>
    </row>
    <row r="452" spans="2:17" x14ac:dyDescent="0.25">
      <c r="B452" s="11"/>
      <c r="C452" s="11"/>
      <c r="D452" s="11"/>
      <c r="F452" s="9"/>
      <c r="G452" s="9"/>
      <c r="H452" s="9"/>
      <c r="I452" s="10"/>
      <c r="J452" s="10"/>
      <c r="M452" s="10"/>
      <c r="N452" s="10"/>
      <c r="P452" s="10"/>
      <c r="Q452" s="10"/>
    </row>
    <row r="453" spans="2:17" x14ac:dyDescent="0.25">
      <c r="B453" s="11"/>
      <c r="C453" s="11"/>
      <c r="D453" s="11"/>
      <c r="F453" s="9"/>
      <c r="G453" s="9"/>
      <c r="H453" s="9"/>
      <c r="I453" s="10"/>
      <c r="J453" s="10"/>
      <c r="M453" s="10"/>
      <c r="N453" s="10"/>
      <c r="P453" s="10"/>
      <c r="Q453" s="10"/>
    </row>
    <row r="454" spans="2:17" x14ac:dyDescent="0.25">
      <c r="B454" s="11"/>
      <c r="C454" s="11"/>
      <c r="D454" s="11"/>
      <c r="F454" s="9"/>
      <c r="G454" s="9"/>
      <c r="H454" s="9"/>
      <c r="I454" s="10"/>
      <c r="J454" s="10"/>
      <c r="M454" s="10"/>
      <c r="N454" s="10"/>
      <c r="P454" s="10"/>
      <c r="Q454" s="10"/>
    </row>
    <row r="455" spans="2:17" x14ac:dyDescent="0.25">
      <c r="B455" s="11"/>
      <c r="C455" s="11"/>
      <c r="D455" s="11"/>
      <c r="F455" s="9"/>
      <c r="G455" s="9"/>
      <c r="H455" s="9"/>
      <c r="I455" s="10"/>
      <c r="J455" s="10"/>
      <c r="M455" s="10"/>
      <c r="N455" s="10"/>
      <c r="P455" s="10"/>
      <c r="Q455" s="10"/>
    </row>
    <row r="456" spans="2:17" x14ac:dyDescent="0.25">
      <c r="B456" s="11"/>
      <c r="C456" s="11"/>
      <c r="D456" s="11"/>
      <c r="F456" s="9"/>
      <c r="G456" s="9"/>
      <c r="H456" s="9"/>
      <c r="I456" s="10"/>
      <c r="J456" s="10"/>
      <c r="M456" s="10"/>
      <c r="N456" s="10"/>
      <c r="P456" s="10"/>
      <c r="Q456" s="10"/>
    </row>
    <row r="457" spans="2:17" x14ac:dyDescent="0.25">
      <c r="B457" s="11"/>
      <c r="C457" s="11"/>
      <c r="D457" s="11"/>
      <c r="F457" s="9"/>
      <c r="G457" s="9"/>
      <c r="H457" s="9"/>
      <c r="I457" s="10"/>
      <c r="J457" s="10"/>
      <c r="M457" s="10"/>
      <c r="N457" s="10"/>
      <c r="P457" s="10"/>
      <c r="Q457" s="10"/>
    </row>
    <row r="458" spans="2:17" x14ac:dyDescent="0.25">
      <c r="B458" s="11"/>
      <c r="C458" s="11"/>
      <c r="D458" s="11"/>
      <c r="F458" s="9"/>
      <c r="G458" s="9"/>
      <c r="H458" s="9"/>
      <c r="I458" s="10"/>
      <c r="J458" s="10"/>
      <c r="M458" s="10"/>
      <c r="N458" s="10"/>
      <c r="P458" s="10"/>
      <c r="Q458" s="10"/>
    </row>
    <row r="459" spans="2:17" x14ac:dyDescent="0.25">
      <c r="B459" s="11"/>
      <c r="C459" s="11"/>
      <c r="D459" s="11"/>
      <c r="F459" s="9"/>
      <c r="G459" s="9"/>
      <c r="H459" s="9"/>
      <c r="I459" s="10"/>
      <c r="J459" s="10"/>
      <c r="M459" s="10"/>
      <c r="N459" s="10"/>
      <c r="P459" s="10"/>
      <c r="Q459" s="10"/>
    </row>
    <row r="460" spans="2:17" x14ac:dyDescent="0.25">
      <c r="B460" s="11"/>
      <c r="C460" s="11"/>
      <c r="D460" s="11"/>
      <c r="F460" s="9"/>
      <c r="G460" s="9"/>
      <c r="H460" s="9"/>
      <c r="I460" s="10"/>
      <c r="J460" s="10"/>
      <c r="M460" s="10"/>
      <c r="N460" s="10"/>
      <c r="P460" s="10"/>
      <c r="Q460" s="10"/>
    </row>
    <row r="461" spans="2:17" x14ac:dyDescent="0.25">
      <c r="B461" s="11"/>
      <c r="C461" s="11"/>
      <c r="D461" s="11"/>
      <c r="F461" s="9"/>
      <c r="G461" s="9"/>
      <c r="H461" s="9"/>
      <c r="I461" s="10"/>
      <c r="J461" s="10"/>
      <c r="M461" s="10"/>
      <c r="N461" s="10"/>
      <c r="P461" s="10"/>
      <c r="Q461" s="10"/>
    </row>
    <row r="462" spans="2:17" x14ac:dyDescent="0.25">
      <c r="B462" s="11"/>
      <c r="C462" s="11"/>
      <c r="D462" s="11"/>
      <c r="F462" s="9"/>
      <c r="G462" s="9"/>
      <c r="H462" s="9"/>
      <c r="I462" s="10"/>
      <c r="J462" s="10"/>
      <c r="M462" s="10"/>
      <c r="N462" s="10"/>
      <c r="P462" s="10"/>
      <c r="Q462" s="10"/>
    </row>
    <row r="463" spans="2:17" x14ac:dyDescent="0.25">
      <c r="B463" s="11"/>
      <c r="C463" s="11"/>
      <c r="D463" s="11"/>
      <c r="F463" s="9"/>
      <c r="G463" s="9"/>
      <c r="H463" s="9"/>
      <c r="I463" s="10"/>
      <c r="J463" s="10"/>
      <c r="M463" s="10"/>
      <c r="N463" s="10"/>
      <c r="P463" s="10"/>
      <c r="Q463" s="10"/>
    </row>
    <row r="464" spans="2:17" x14ac:dyDescent="0.25">
      <c r="B464" s="11"/>
      <c r="C464" s="11"/>
      <c r="D464" s="11"/>
      <c r="F464" s="9"/>
      <c r="G464" s="9"/>
      <c r="H464" s="9"/>
      <c r="I464" s="10"/>
      <c r="J464" s="10"/>
      <c r="M464" s="10"/>
      <c r="N464" s="10"/>
      <c r="P464" s="10"/>
      <c r="Q464" s="10"/>
    </row>
    <row r="465" spans="2:17" x14ac:dyDescent="0.25">
      <c r="B465" s="11"/>
      <c r="C465" s="11"/>
      <c r="D465" s="11"/>
      <c r="F465" s="9"/>
      <c r="G465" s="9"/>
      <c r="H465" s="9"/>
      <c r="I465" s="10"/>
      <c r="J465" s="10"/>
      <c r="M465" s="10"/>
      <c r="N465" s="10"/>
      <c r="P465" s="10"/>
      <c r="Q465" s="10"/>
    </row>
    <row r="466" spans="2:17" x14ac:dyDescent="0.25">
      <c r="B466" s="11"/>
      <c r="C466" s="11"/>
      <c r="D466" s="11"/>
      <c r="F466" s="9"/>
      <c r="G466" s="9"/>
      <c r="H466" s="9"/>
      <c r="I466" s="10"/>
      <c r="J466" s="10"/>
      <c r="M466" s="10"/>
      <c r="N466" s="10"/>
      <c r="P466" s="10"/>
      <c r="Q466" s="10"/>
    </row>
    <row r="467" spans="2:17" x14ac:dyDescent="0.25">
      <c r="B467" s="11"/>
      <c r="C467" s="11"/>
      <c r="D467" s="11"/>
      <c r="F467" s="9"/>
      <c r="G467" s="9"/>
      <c r="H467" s="9"/>
      <c r="I467" s="10"/>
      <c r="J467" s="10"/>
      <c r="M467" s="10"/>
      <c r="N467" s="10"/>
      <c r="P467" s="10"/>
      <c r="Q467" s="10"/>
    </row>
    <row r="468" spans="2:17" x14ac:dyDescent="0.25">
      <c r="B468" s="11"/>
      <c r="C468" s="11"/>
      <c r="D468" s="11"/>
      <c r="F468" s="9"/>
      <c r="G468" s="9"/>
      <c r="H468" s="9"/>
      <c r="I468" s="10"/>
      <c r="J468" s="10"/>
      <c r="M468" s="10"/>
      <c r="N468" s="10"/>
      <c r="P468" s="10"/>
      <c r="Q468" s="10"/>
    </row>
    <row r="469" spans="2:17" x14ac:dyDescent="0.25">
      <c r="B469" s="11"/>
      <c r="C469" s="11"/>
      <c r="D469" s="11"/>
      <c r="F469" s="9"/>
      <c r="G469" s="9"/>
      <c r="H469" s="9"/>
      <c r="I469" s="10"/>
      <c r="J469" s="10"/>
      <c r="M469" s="10"/>
      <c r="N469" s="10"/>
      <c r="P469" s="10"/>
      <c r="Q469" s="10"/>
    </row>
    <row r="470" spans="2:17" x14ac:dyDescent="0.25">
      <c r="B470" s="11"/>
      <c r="C470" s="11"/>
      <c r="D470" s="11"/>
      <c r="F470" s="9"/>
      <c r="G470" s="9"/>
      <c r="H470" s="9"/>
      <c r="I470" s="10"/>
      <c r="J470" s="10"/>
      <c r="M470" s="10"/>
      <c r="N470" s="10"/>
      <c r="P470" s="10"/>
      <c r="Q470" s="10"/>
    </row>
    <row r="471" spans="2:17" x14ac:dyDescent="0.25">
      <c r="F471" s="9"/>
      <c r="G471" s="9"/>
      <c r="H471" s="9"/>
    </row>
    <row r="472" spans="2:17" x14ac:dyDescent="0.25">
      <c r="F472" s="9"/>
      <c r="G472" s="9"/>
      <c r="H472" s="9"/>
    </row>
    <row r="473" spans="2:17" x14ac:dyDescent="0.25">
      <c r="F473" s="9"/>
      <c r="G473" s="9"/>
      <c r="H473" s="9"/>
    </row>
    <row r="474" spans="2:17" x14ac:dyDescent="0.25">
      <c r="F474" s="9"/>
      <c r="G474" s="9"/>
      <c r="H474" s="9"/>
    </row>
    <row r="475" spans="2:17" x14ac:dyDescent="0.25">
      <c r="F475" s="9"/>
      <c r="G475" s="9"/>
      <c r="H475" s="9"/>
    </row>
    <row r="476" spans="2:17" x14ac:dyDescent="0.25">
      <c r="F476" s="9"/>
      <c r="G476" s="9"/>
      <c r="H476" s="9"/>
    </row>
    <row r="477" spans="2:17" x14ac:dyDescent="0.25">
      <c r="F477" s="9"/>
      <c r="G477" s="9"/>
      <c r="H477" s="9"/>
    </row>
    <row r="478" spans="2:17" x14ac:dyDescent="0.25">
      <c r="F478" s="9"/>
      <c r="G478" s="9"/>
      <c r="H478" s="9"/>
    </row>
    <row r="479" spans="2:17" x14ac:dyDescent="0.25">
      <c r="F479" s="9"/>
      <c r="G479" s="9"/>
      <c r="H479" s="9"/>
    </row>
    <row r="480" spans="2:17" x14ac:dyDescent="0.25">
      <c r="F480" s="9"/>
      <c r="G480" s="9"/>
      <c r="H480" s="9"/>
    </row>
    <row r="481" spans="6:8" x14ac:dyDescent="0.25">
      <c r="F481" s="9"/>
      <c r="G481" s="9"/>
      <c r="H481" s="9"/>
    </row>
    <row r="482" spans="6:8" x14ac:dyDescent="0.25">
      <c r="F482" s="9"/>
      <c r="G482" s="9"/>
      <c r="H482" s="9"/>
    </row>
    <row r="483" spans="6:8" x14ac:dyDescent="0.25">
      <c r="F483" s="9"/>
      <c r="G483" s="9"/>
      <c r="H483" s="9"/>
    </row>
    <row r="484" spans="6:8" x14ac:dyDescent="0.25">
      <c r="F484" s="9"/>
      <c r="G484" s="9"/>
      <c r="H484" s="9"/>
    </row>
    <row r="485" spans="6:8" x14ac:dyDescent="0.25">
      <c r="F485" s="9"/>
      <c r="G485" s="9"/>
      <c r="H485" s="9"/>
    </row>
    <row r="486" spans="6:8" x14ac:dyDescent="0.25">
      <c r="F486" s="9"/>
      <c r="G486" s="9"/>
      <c r="H486" s="9"/>
    </row>
    <row r="487" spans="6:8" x14ac:dyDescent="0.25">
      <c r="F487" s="9"/>
      <c r="G487" s="9"/>
      <c r="H487" s="9"/>
    </row>
    <row r="488" spans="6:8" x14ac:dyDescent="0.25">
      <c r="F488" s="9"/>
      <c r="G488" s="9"/>
      <c r="H488" s="9"/>
    </row>
    <row r="489" spans="6:8" x14ac:dyDescent="0.25">
      <c r="F489" s="9"/>
      <c r="G489" s="9"/>
      <c r="H489" s="9"/>
    </row>
    <row r="490" spans="6:8" x14ac:dyDescent="0.25">
      <c r="F490" s="9"/>
      <c r="G490" s="9"/>
      <c r="H490" s="9"/>
    </row>
    <row r="491" spans="6:8" x14ac:dyDescent="0.25">
      <c r="F491" s="9"/>
      <c r="G491" s="9"/>
      <c r="H491" s="9"/>
    </row>
    <row r="492" spans="6:8" x14ac:dyDescent="0.25">
      <c r="F492" s="9"/>
      <c r="G492" s="9"/>
      <c r="H492" s="9"/>
    </row>
    <row r="493" spans="6:8" x14ac:dyDescent="0.25">
      <c r="F493" s="9"/>
      <c r="G493" s="9"/>
      <c r="H493" s="9"/>
    </row>
    <row r="494" spans="6:8" x14ac:dyDescent="0.25">
      <c r="F494" s="9"/>
      <c r="G494" s="9"/>
      <c r="H494" s="9"/>
    </row>
    <row r="495" spans="6:8" x14ac:dyDescent="0.25">
      <c r="F495" s="9"/>
      <c r="G495" s="9"/>
      <c r="H495" s="9"/>
    </row>
    <row r="496" spans="6:8" x14ac:dyDescent="0.25">
      <c r="F496" s="9"/>
      <c r="G496" s="9"/>
      <c r="H496" s="9"/>
    </row>
    <row r="497" spans="6:8" x14ac:dyDescent="0.25">
      <c r="F497" s="9"/>
      <c r="G497" s="9"/>
      <c r="H497" s="9"/>
    </row>
    <row r="498" spans="6:8" x14ac:dyDescent="0.25">
      <c r="F498" s="9"/>
      <c r="G498" s="9"/>
      <c r="H498" s="9"/>
    </row>
    <row r="499" spans="6:8" x14ac:dyDescent="0.25">
      <c r="F499" s="9"/>
      <c r="G499" s="9"/>
      <c r="H499" s="9"/>
    </row>
    <row r="500" spans="6:8" x14ac:dyDescent="0.25">
      <c r="F500" s="9"/>
      <c r="G500" s="9"/>
      <c r="H500" s="9"/>
    </row>
    <row r="501" spans="6:8" x14ac:dyDescent="0.25">
      <c r="F501" s="9"/>
      <c r="G501" s="9"/>
      <c r="H501" s="9"/>
    </row>
    <row r="502" spans="6:8" x14ac:dyDescent="0.25">
      <c r="F502" s="9"/>
      <c r="G502" s="9"/>
      <c r="H502" s="9"/>
    </row>
    <row r="503" spans="6:8" x14ac:dyDescent="0.25">
      <c r="F503" s="9"/>
      <c r="G503" s="9"/>
      <c r="H503" s="9"/>
    </row>
    <row r="504" spans="6:8" x14ac:dyDescent="0.25">
      <c r="F504" s="9"/>
      <c r="G504" s="9"/>
      <c r="H504" s="9"/>
    </row>
    <row r="505" spans="6:8" x14ac:dyDescent="0.25">
      <c r="F505" s="9"/>
      <c r="G505" s="9"/>
      <c r="H505" s="9"/>
    </row>
    <row r="506" spans="6:8" x14ac:dyDescent="0.25">
      <c r="F506" s="9"/>
      <c r="G506" s="9"/>
      <c r="H506" s="9"/>
    </row>
    <row r="507" spans="6:8" x14ac:dyDescent="0.25">
      <c r="F507" s="9"/>
      <c r="G507" s="9"/>
      <c r="H507" s="9"/>
    </row>
    <row r="508" spans="6:8" x14ac:dyDescent="0.25">
      <c r="F508" s="9"/>
      <c r="G508" s="9"/>
      <c r="H508" s="9"/>
    </row>
    <row r="509" spans="6:8" x14ac:dyDescent="0.25">
      <c r="F509" s="9"/>
      <c r="G509" s="9"/>
      <c r="H509" s="9"/>
    </row>
    <row r="510" spans="6:8" x14ac:dyDescent="0.25">
      <c r="F510" s="9"/>
      <c r="G510" s="9"/>
      <c r="H510" s="9"/>
    </row>
    <row r="511" spans="6:8" x14ac:dyDescent="0.25">
      <c r="F511" s="9"/>
      <c r="G511" s="9"/>
      <c r="H511" s="9"/>
    </row>
    <row r="512" spans="6:8" x14ac:dyDescent="0.25">
      <c r="F512" s="9"/>
      <c r="G512" s="9"/>
      <c r="H512" s="9"/>
    </row>
    <row r="513" spans="6:8" x14ac:dyDescent="0.25">
      <c r="F513" s="9"/>
      <c r="G513" s="9"/>
      <c r="H513" s="9"/>
    </row>
    <row r="514" spans="6:8" x14ac:dyDescent="0.25">
      <c r="F514" s="9"/>
      <c r="G514" s="9"/>
      <c r="H514" s="9"/>
    </row>
    <row r="515" spans="6:8" x14ac:dyDescent="0.25">
      <c r="F515" s="9"/>
      <c r="G515" s="9"/>
      <c r="H515" s="9"/>
    </row>
    <row r="516" spans="6:8" x14ac:dyDescent="0.25">
      <c r="F516" s="9"/>
      <c r="G516" s="9"/>
      <c r="H516" s="9"/>
    </row>
    <row r="517" spans="6:8" x14ac:dyDescent="0.25">
      <c r="F517" s="9"/>
      <c r="G517" s="9"/>
      <c r="H517" s="9"/>
    </row>
    <row r="518" spans="6:8" x14ac:dyDescent="0.25">
      <c r="F518" s="9"/>
      <c r="G518" s="9"/>
      <c r="H518" s="9"/>
    </row>
    <row r="519" spans="6:8" x14ac:dyDescent="0.25">
      <c r="F519" s="9"/>
      <c r="G519" s="9"/>
      <c r="H519" s="9"/>
    </row>
    <row r="520" spans="6:8" x14ac:dyDescent="0.25">
      <c r="F520" s="9"/>
      <c r="G520" s="9"/>
      <c r="H520" s="9"/>
    </row>
    <row r="521" spans="6:8" x14ac:dyDescent="0.25">
      <c r="F521" s="9"/>
      <c r="G521" s="9"/>
      <c r="H521" s="9"/>
    </row>
    <row r="522" spans="6:8" x14ac:dyDescent="0.25">
      <c r="F522" s="9"/>
      <c r="G522" s="9"/>
      <c r="H522" s="9"/>
    </row>
    <row r="523" spans="6:8" x14ac:dyDescent="0.25">
      <c r="F523" s="9"/>
      <c r="G523" s="9"/>
      <c r="H523" s="9"/>
    </row>
    <row r="524" spans="6:8" x14ac:dyDescent="0.25">
      <c r="F524" s="9"/>
      <c r="G524" s="9"/>
      <c r="H524" s="9"/>
    </row>
    <row r="525" spans="6:8" x14ac:dyDescent="0.25">
      <c r="F525" s="9"/>
      <c r="G525" s="9"/>
      <c r="H525" s="9"/>
    </row>
    <row r="526" spans="6:8" x14ac:dyDescent="0.25">
      <c r="F526" s="9"/>
      <c r="G526" s="9"/>
      <c r="H526" s="9"/>
    </row>
    <row r="527" spans="6:8" x14ac:dyDescent="0.25">
      <c r="F527" s="9"/>
      <c r="G527" s="9"/>
      <c r="H527" s="9"/>
    </row>
    <row r="528" spans="6:8" x14ac:dyDescent="0.25">
      <c r="F528" s="9"/>
      <c r="G528" s="9"/>
      <c r="H528" s="9"/>
    </row>
    <row r="529" spans="6:8" x14ac:dyDescent="0.25">
      <c r="F529" s="9"/>
      <c r="G529" s="9"/>
      <c r="H529" s="9"/>
    </row>
    <row r="530" spans="6:8" x14ac:dyDescent="0.25">
      <c r="F530" s="9"/>
      <c r="G530" s="9"/>
      <c r="H530" s="9"/>
    </row>
    <row r="531" spans="6:8" x14ac:dyDescent="0.25">
      <c r="F531" s="9"/>
      <c r="G531" s="9"/>
      <c r="H531" s="9"/>
    </row>
    <row r="532" spans="6:8" x14ac:dyDescent="0.25">
      <c r="F532" s="9"/>
      <c r="G532" s="9"/>
      <c r="H532" s="9"/>
    </row>
    <row r="533" spans="6:8" x14ac:dyDescent="0.25">
      <c r="F533" s="9"/>
      <c r="G533" s="9"/>
      <c r="H533" s="9"/>
    </row>
    <row r="534" spans="6:8" x14ac:dyDescent="0.25">
      <c r="F534" s="9"/>
      <c r="G534" s="9"/>
      <c r="H534" s="9"/>
    </row>
    <row r="535" spans="6:8" x14ac:dyDescent="0.25">
      <c r="F535" s="9"/>
      <c r="G535" s="9"/>
      <c r="H535" s="9"/>
    </row>
    <row r="536" spans="6:8" x14ac:dyDescent="0.25">
      <c r="F536" s="9"/>
      <c r="G536" s="9"/>
      <c r="H536" s="9"/>
    </row>
    <row r="537" spans="6:8" x14ac:dyDescent="0.25">
      <c r="F537" s="9"/>
      <c r="G537" s="9"/>
      <c r="H537" s="9"/>
    </row>
    <row r="538" spans="6:8" x14ac:dyDescent="0.25">
      <c r="F538" s="9"/>
      <c r="G538" s="9"/>
      <c r="H538" s="9"/>
    </row>
    <row r="539" spans="6:8" x14ac:dyDescent="0.25">
      <c r="F539" s="9"/>
      <c r="G539" s="9"/>
      <c r="H539" s="9"/>
    </row>
    <row r="540" spans="6:8" x14ac:dyDescent="0.25">
      <c r="F540" s="9"/>
      <c r="G540" s="9"/>
      <c r="H540" s="9"/>
    </row>
    <row r="541" spans="6:8" x14ac:dyDescent="0.25">
      <c r="F541" s="9"/>
      <c r="G541" s="9"/>
      <c r="H541" s="9"/>
    </row>
    <row r="542" spans="6:8" x14ac:dyDescent="0.25">
      <c r="F542" s="9"/>
      <c r="G542" s="9"/>
      <c r="H542" s="9"/>
    </row>
    <row r="543" spans="6:8" x14ac:dyDescent="0.25">
      <c r="F543" s="9"/>
      <c r="G543" s="9"/>
      <c r="H543" s="9"/>
    </row>
    <row r="544" spans="6:8" x14ac:dyDescent="0.25">
      <c r="F544" s="9"/>
      <c r="G544" s="9"/>
      <c r="H544" s="9"/>
    </row>
    <row r="545" spans="6:8" x14ac:dyDescent="0.25">
      <c r="F545" s="9"/>
      <c r="G545" s="9"/>
      <c r="H545" s="9"/>
    </row>
    <row r="546" spans="6:8" x14ac:dyDescent="0.25">
      <c r="F546" s="9"/>
      <c r="G546" s="9"/>
      <c r="H546" s="9"/>
    </row>
    <row r="547" spans="6:8" x14ac:dyDescent="0.25">
      <c r="F547" s="9"/>
      <c r="G547" s="9"/>
      <c r="H547" s="9"/>
    </row>
    <row r="548" spans="6:8" x14ac:dyDescent="0.25">
      <c r="F548" s="9"/>
      <c r="G548" s="9"/>
      <c r="H548" s="9"/>
    </row>
    <row r="549" spans="6:8" x14ac:dyDescent="0.25">
      <c r="F549" s="9"/>
      <c r="G549" s="9"/>
      <c r="H549" s="9"/>
    </row>
    <row r="550" spans="6:8" x14ac:dyDescent="0.25">
      <c r="F550" s="9"/>
      <c r="G550" s="9"/>
      <c r="H550" s="9"/>
    </row>
    <row r="551" spans="6:8" x14ac:dyDescent="0.25">
      <c r="F551" s="9"/>
      <c r="G551" s="9"/>
      <c r="H551" s="9"/>
    </row>
    <row r="552" spans="6:8" x14ac:dyDescent="0.25">
      <c r="F552" s="9"/>
      <c r="G552" s="9"/>
      <c r="H552" s="9"/>
    </row>
    <row r="553" spans="6:8" x14ac:dyDescent="0.25">
      <c r="F553" s="9"/>
      <c r="G553" s="9"/>
      <c r="H553" s="9"/>
    </row>
    <row r="554" spans="6:8" x14ac:dyDescent="0.25">
      <c r="F554" s="9"/>
      <c r="G554" s="9"/>
      <c r="H554" s="9"/>
    </row>
    <row r="555" spans="6:8" x14ac:dyDescent="0.25">
      <c r="F555" s="9"/>
      <c r="G555" s="9"/>
      <c r="H555" s="9"/>
    </row>
    <row r="556" spans="6:8" x14ac:dyDescent="0.25">
      <c r="F556" s="9"/>
      <c r="G556" s="9"/>
      <c r="H556" s="9"/>
    </row>
    <row r="557" spans="6:8" x14ac:dyDescent="0.25">
      <c r="F557" s="9"/>
      <c r="G557" s="9"/>
      <c r="H557" s="9"/>
    </row>
    <row r="558" spans="6:8" x14ac:dyDescent="0.25">
      <c r="F558" s="9"/>
      <c r="G558" s="9"/>
      <c r="H558" s="9"/>
    </row>
    <row r="559" spans="6:8" x14ac:dyDescent="0.25">
      <c r="F559" s="9"/>
      <c r="G559" s="9"/>
      <c r="H559" s="9"/>
    </row>
    <row r="560" spans="6:8" x14ac:dyDescent="0.25">
      <c r="F560" s="9"/>
      <c r="G560" s="9"/>
      <c r="H560" s="9"/>
    </row>
    <row r="561" spans="6:8" x14ac:dyDescent="0.25">
      <c r="F561" s="9"/>
      <c r="G561" s="9"/>
      <c r="H561" s="9"/>
    </row>
    <row r="562" spans="6:8" x14ac:dyDescent="0.25">
      <c r="F562" s="9"/>
      <c r="G562" s="9"/>
      <c r="H562" s="9"/>
    </row>
    <row r="563" spans="6:8" x14ac:dyDescent="0.25">
      <c r="F563" s="9"/>
      <c r="G563" s="9"/>
      <c r="H563" s="9"/>
    </row>
    <row r="564" spans="6:8" x14ac:dyDescent="0.25">
      <c r="F564" s="9"/>
      <c r="G564" s="9"/>
      <c r="H564" s="9"/>
    </row>
    <row r="565" spans="6:8" x14ac:dyDescent="0.25">
      <c r="F565" s="9"/>
      <c r="G565" s="9"/>
      <c r="H565" s="9"/>
    </row>
    <row r="566" spans="6:8" x14ac:dyDescent="0.25">
      <c r="F566" s="9"/>
      <c r="G566" s="9"/>
      <c r="H566" s="9"/>
    </row>
    <row r="567" spans="6:8" x14ac:dyDescent="0.25">
      <c r="F567" s="9"/>
      <c r="G567" s="9"/>
      <c r="H567" s="9"/>
    </row>
    <row r="568" spans="6:8" x14ac:dyDescent="0.25">
      <c r="F568" s="9"/>
      <c r="G568" s="9"/>
      <c r="H568" s="9"/>
    </row>
    <row r="569" spans="6:8" x14ac:dyDescent="0.25">
      <c r="F569" s="9"/>
      <c r="G569" s="9"/>
      <c r="H569" s="9"/>
    </row>
    <row r="570" spans="6:8" x14ac:dyDescent="0.25">
      <c r="F570" s="9"/>
      <c r="G570" s="9"/>
      <c r="H570" s="9"/>
    </row>
    <row r="571" spans="6:8" x14ac:dyDescent="0.25">
      <c r="F571" s="9"/>
      <c r="G571" s="9"/>
      <c r="H571" s="9"/>
    </row>
    <row r="572" spans="6:8" x14ac:dyDescent="0.25">
      <c r="F572" s="9"/>
      <c r="G572" s="9"/>
      <c r="H572" s="9"/>
    </row>
    <row r="573" spans="6:8" x14ac:dyDescent="0.25">
      <c r="F573" s="9"/>
      <c r="G573" s="9"/>
      <c r="H573" s="9"/>
    </row>
    <row r="574" spans="6:8" x14ac:dyDescent="0.25">
      <c r="F574" s="9"/>
      <c r="G574" s="9"/>
      <c r="H574" s="9"/>
    </row>
    <row r="575" spans="6:8" x14ac:dyDescent="0.25">
      <c r="F575" s="9"/>
      <c r="G575" s="9"/>
      <c r="H575" s="9"/>
    </row>
    <row r="576" spans="6:8" x14ac:dyDescent="0.25">
      <c r="F576" s="9"/>
      <c r="G576" s="9"/>
      <c r="H576" s="9"/>
    </row>
    <row r="577" spans="6:8" x14ac:dyDescent="0.25">
      <c r="F577" s="9"/>
      <c r="G577" s="9"/>
      <c r="H577" s="9"/>
    </row>
    <row r="578" spans="6:8" x14ac:dyDescent="0.25">
      <c r="F578" s="9"/>
      <c r="G578" s="9"/>
      <c r="H578" s="9"/>
    </row>
    <row r="579" spans="6:8" x14ac:dyDescent="0.25">
      <c r="F579" s="9"/>
      <c r="G579" s="9"/>
      <c r="H579" s="9"/>
    </row>
    <row r="580" spans="6:8" x14ac:dyDescent="0.25">
      <c r="F580" s="9"/>
      <c r="G580" s="9"/>
      <c r="H580" s="9"/>
    </row>
    <row r="581" spans="6:8" x14ac:dyDescent="0.25">
      <c r="F581" s="9"/>
      <c r="G581" s="9"/>
      <c r="H581" s="9"/>
    </row>
    <row r="582" spans="6:8" x14ac:dyDescent="0.25">
      <c r="F582" s="9"/>
      <c r="G582" s="9"/>
      <c r="H582" s="9"/>
    </row>
    <row r="583" spans="6:8" x14ac:dyDescent="0.25">
      <c r="F583" s="9"/>
      <c r="G583" s="9"/>
      <c r="H583" s="9"/>
    </row>
    <row r="584" spans="6:8" x14ac:dyDescent="0.25">
      <c r="F584" s="9"/>
      <c r="G584" s="9"/>
      <c r="H584" s="9"/>
    </row>
    <row r="585" spans="6:8" x14ac:dyDescent="0.25">
      <c r="F585" s="9"/>
      <c r="G585" s="9"/>
      <c r="H585" s="9"/>
    </row>
    <row r="586" spans="6:8" x14ac:dyDescent="0.25">
      <c r="F586" s="9"/>
      <c r="G586" s="9"/>
      <c r="H586" s="9"/>
    </row>
    <row r="587" spans="6:8" x14ac:dyDescent="0.25">
      <c r="F587" s="9"/>
      <c r="G587" s="9"/>
      <c r="H587" s="9"/>
    </row>
    <row r="588" spans="6:8" x14ac:dyDescent="0.25">
      <c r="F588" s="9"/>
      <c r="G588" s="9"/>
      <c r="H588" s="9"/>
    </row>
    <row r="589" spans="6:8" x14ac:dyDescent="0.25">
      <c r="F589" s="9"/>
      <c r="G589" s="9"/>
      <c r="H589" s="9"/>
    </row>
    <row r="590" spans="6:8" x14ac:dyDescent="0.25">
      <c r="F590" s="9"/>
      <c r="G590" s="9"/>
      <c r="H590" s="9"/>
    </row>
    <row r="591" spans="6:8" x14ac:dyDescent="0.25">
      <c r="F591" s="9"/>
      <c r="G591" s="9"/>
      <c r="H591" s="9"/>
    </row>
    <row r="592" spans="6:8" x14ac:dyDescent="0.25">
      <c r="F592" s="9"/>
      <c r="G592" s="9"/>
      <c r="H592" s="9"/>
    </row>
    <row r="593" spans="6:8" x14ac:dyDescent="0.25">
      <c r="F593" s="9"/>
      <c r="G593" s="9"/>
      <c r="H593" s="9"/>
    </row>
    <row r="594" spans="6:8" x14ac:dyDescent="0.25">
      <c r="F594" s="9"/>
      <c r="G594" s="9"/>
      <c r="H594" s="9"/>
    </row>
    <row r="595" spans="6:8" x14ac:dyDescent="0.25">
      <c r="F595" s="9"/>
      <c r="G595" s="9"/>
      <c r="H595" s="9"/>
    </row>
    <row r="596" spans="6:8" x14ac:dyDescent="0.25">
      <c r="F596" s="9"/>
      <c r="G596" s="9"/>
      <c r="H596" s="9"/>
    </row>
    <row r="597" spans="6:8" x14ac:dyDescent="0.25">
      <c r="F597" s="9"/>
      <c r="G597" s="9"/>
      <c r="H597" s="9"/>
    </row>
    <row r="598" spans="6:8" x14ac:dyDescent="0.25">
      <c r="F598" s="9"/>
      <c r="G598" s="9"/>
      <c r="H598" s="9"/>
    </row>
    <row r="599" spans="6:8" x14ac:dyDescent="0.25">
      <c r="F599" s="9"/>
      <c r="G599" s="9"/>
      <c r="H599" s="9"/>
    </row>
    <row r="600" spans="6:8" x14ac:dyDescent="0.25">
      <c r="F600" s="9"/>
      <c r="G600" s="9"/>
      <c r="H600" s="9"/>
    </row>
    <row r="601" spans="6:8" x14ac:dyDescent="0.25">
      <c r="F601" s="9"/>
      <c r="G601" s="9"/>
      <c r="H601" s="9"/>
    </row>
    <row r="602" spans="6:8" x14ac:dyDescent="0.25">
      <c r="F602" s="9"/>
      <c r="G602" s="9"/>
      <c r="H602" s="9"/>
    </row>
    <row r="603" spans="6:8" x14ac:dyDescent="0.25">
      <c r="F603" s="9"/>
      <c r="G603" s="9"/>
      <c r="H603" s="9"/>
    </row>
    <row r="604" spans="6:8" x14ac:dyDescent="0.25">
      <c r="F604" s="9"/>
      <c r="G604" s="9"/>
      <c r="H604" s="9"/>
    </row>
    <row r="605" spans="6:8" x14ac:dyDescent="0.25">
      <c r="F605" s="9"/>
      <c r="G605" s="9"/>
      <c r="H605" s="9"/>
    </row>
    <row r="606" spans="6:8" x14ac:dyDescent="0.25">
      <c r="F606" s="9"/>
      <c r="G606" s="9"/>
      <c r="H606" s="9"/>
    </row>
    <row r="607" spans="6:8" x14ac:dyDescent="0.25">
      <c r="F607" s="9"/>
      <c r="G607" s="9"/>
      <c r="H607" s="9"/>
    </row>
    <row r="608" spans="6:8" x14ac:dyDescent="0.25">
      <c r="F608" s="9"/>
      <c r="G608" s="9"/>
      <c r="H608" s="9"/>
    </row>
    <row r="609" spans="6:8" x14ac:dyDescent="0.25">
      <c r="F609" s="9"/>
      <c r="G609" s="9"/>
      <c r="H609" s="9"/>
    </row>
    <row r="610" spans="6:8" x14ac:dyDescent="0.25">
      <c r="F610" s="9"/>
      <c r="G610" s="9"/>
      <c r="H610" s="9"/>
    </row>
    <row r="611" spans="6:8" x14ac:dyDescent="0.25">
      <c r="F611" s="9"/>
      <c r="G611" s="9"/>
      <c r="H611" s="9"/>
    </row>
    <row r="612" spans="6:8" x14ac:dyDescent="0.25">
      <c r="F612" s="9"/>
      <c r="G612" s="9"/>
      <c r="H612" s="9"/>
    </row>
    <row r="613" spans="6:8" x14ac:dyDescent="0.25">
      <c r="F613" s="9"/>
      <c r="G613" s="9"/>
      <c r="H613" s="9"/>
    </row>
    <row r="614" spans="6:8" x14ac:dyDescent="0.25">
      <c r="F614" s="9"/>
      <c r="G614" s="9"/>
      <c r="H614" s="9"/>
    </row>
    <row r="615" spans="6:8" x14ac:dyDescent="0.25">
      <c r="F615" s="9"/>
      <c r="G615" s="9"/>
      <c r="H615" s="9"/>
    </row>
    <row r="616" spans="6:8" x14ac:dyDescent="0.25">
      <c r="F616" s="9"/>
      <c r="G616" s="9"/>
      <c r="H616" s="9"/>
    </row>
    <row r="617" spans="6:8" x14ac:dyDescent="0.25">
      <c r="F617" s="9"/>
      <c r="G617" s="9"/>
      <c r="H617" s="9"/>
    </row>
    <row r="618" spans="6:8" x14ac:dyDescent="0.25">
      <c r="F618" s="9"/>
      <c r="G618" s="9"/>
      <c r="H618" s="9"/>
    </row>
    <row r="619" spans="6:8" x14ac:dyDescent="0.25">
      <c r="F619" s="9"/>
      <c r="G619" s="9"/>
      <c r="H619" s="9"/>
    </row>
    <row r="620" spans="6:8" x14ac:dyDescent="0.25">
      <c r="F620" s="9"/>
      <c r="G620" s="9"/>
      <c r="H620" s="9"/>
    </row>
    <row r="621" spans="6:8" x14ac:dyDescent="0.25">
      <c r="F621" s="9"/>
      <c r="G621" s="9"/>
      <c r="H621" s="9"/>
    </row>
    <row r="622" spans="6:8" x14ac:dyDescent="0.25">
      <c r="F622" s="9"/>
      <c r="G622" s="9"/>
      <c r="H622" s="9"/>
    </row>
    <row r="623" spans="6:8" x14ac:dyDescent="0.25">
      <c r="F623" s="9"/>
      <c r="G623" s="9"/>
      <c r="H623" s="9"/>
    </row>
    <row r="624" spans="6:8" x14ac:dyDescent="0.25">
      <c r="F624" s="9"/>
      <c r="G624" s="9"/>
      <c r="H624" s="9"/>
    </row>
    <row r="625" spans="6:8" x14ac:dyDescent="0.25">
      <c r="F625" s="9"/>
      <c r="G625" s="9"/>
      <c r="H625" s="9"/>
    </row>
    <row r="626" spans="6:8" x14ac:dyDescent="0.25">
      <c r="F626" s="9"/>
      <c r="G626" s="9"/>
      <c r="H626" s="9"/>
    </row>
    <row r="627" spans="6:8" x14ac:dyDescent="0.25">
      <c r="F627" s="9"/>
      <c r="G627" s="9"/>
      <c r="H627" s="9"/>
    </row>
    <row r="628" spans="6:8" x14ac:dyDescent="0.25">
      <c r="F628" s="9"/>
      <c r="G628" s="9"/>
      <c r="H628" s="9"/>
    </row>
    <row r="629" spans="6:8" x14ac:dyDescent="0.25">
      <c r="F629" s="9"/>
      <c r="G629" s="9"/>
      <c r="H629" s="9"/>
    </row>
    <row r="630" spans="6:8" x14ac:dyDescent="0.25">
      <c r="F630" s="9"/>
      <c r="G630" s="9"/>
      <c r="H630" s="9"/>
    </row>
    <row r="631" spans="6:8" x14ac:dyDescent="0.25">
      <c r="F631" s="9"/>
      <c r="G631" s="9"/>
      <c r="H631" s="9"/>
    </row>
    <row r="632" spans="6:8" x14ac:dyDescent="0.25">
      <c r="F632" s="9"/>
      <c r="G632" s="9"/>
      <c r="H632" s="9"/>
    </row>
    <row r="633" spans="6:8" x14ac:dyDescent="0.25">
      <c r="F633" s="9"/>
      <c r="G633" s="9"/>
      <c r="H633" s="9"/>
    </row>
    <row r="634" spans="6:8" x14ac:dyDescent="0.25">
      <c r="F634" s="9"/>
      <c r="G634" s="9"/>
      <c r="H634" s="9"/>
    </row>
    <row r="635" spans="6:8" x14ac:dyDescent="0.25">
      <c r="F635" s="9"/>
      <c r="G635" s="9"/>
      <c r="H635" s="9"/>
    </row>
    <row r="636" spans="6:8" x14ac:dyDescent="0.25">
      <c r="F636" s="9"/>
      <c r="G636" s="9"/>
      <c r="H636" s="9"/>
    </row>
    <row r="637" spans="6:8" x14ac:dyDescent="0.25">
      <c r="F637" s="9"/>
      <c r="G637" s="9"/>
      <c r="H637" s="9"/>
    </row>
    <row r="638" spans="6:8" x14ac:dyDescent="0.25">
      <c r="F638" s="9"/>
      <c r="G638" s="9"/>
      <c r="H638" s="9"/>
    </row>
    <row r="639" spans="6:8" x14ac:dyDescent="0.25">
      <c r="F639" s="9"/>
      <c r="G639" s="9"/>
      <c r="H639" s="9"/>
    </row>
    <row r="640" spans="6:8" x14ac:dyDescent="0.25">
      <c r="F640" s="9"/>
      <c r="G640" s="9"/>
      <c r="H640" s="9"/>
    </row>
    <row r="641" spans="6:8" x14ac:dyDescent="0.25">
      <c r="F641" s="9"/>
      <c r="G641" s="9"/>
      <c r="H641" s="9"/>
    </row>
    <row r="642" spans="6:8" x14ac:dyDescent="0.25">
      <c r="F642" s="9"/>
      <c r="G642" s="9"/>
      <c r="H642" s="9"/>
    </row>
    <row r="643" spans="6:8" x14ac:dyDescent="0.25">
      <c r="F643" s="9"/>
      <c r="G643" s="9"/>
      <c r="H643" s="9"/>
    </row>
    <row r="644" spans="6:8" x14ac:dyDescent="0.25">
      <c r="F644" s="9"/>
      <c r="G644" s="9"/>
      <c r="H644" s="9"/>
    </row>
    <row r="645" spans="6:8" x14ac:dyDescent="0.25">
      <c r="F645" s="9"/>
      <c r="G645" s="9"/>
      <c r="H645" s="9"/>
    </row>
    <row r="646" spans="6:8" x14ac:dyDescent="0.25">
      <c r="F646" s="9"/>
      <c r="G646" s="9"/>
      <c r="H646" s="9"/>
    </row>
    <row r="647" spans="6:8" x14ac:dyDescent="0.25">
      <c r="F647" s="9"/>
      <c r="G647" s="9"/>
      <c r="H647" s="9"/>
    </row>
    <row r="648" spans="6:8" x14ac:dyDescent="0.25">
      <c r="F648" s="9"/>
      <c r="G648" s="9"/>
      <c r="H648" s="9"/>
    </row>
    <row r="649" spans="6:8" x14ac:dyDescent="0.25">
      <c r="F649" s="9"/>
      <c r="G649" s="9"/>
      <c r="H649" s="9"/>
    </row>
    <row r="650" spans="6:8" x14ac:dyDescent="0.25">
      <c r="F650" s="9"/>
      <c r="G650" s="9"/>
      <c r="H650" s="9"/>
    </row>
    <row r="651" spans="6:8" x14ac:dyDescent="0.25">
      <c r="F651" s="9"/>
      <c r="G651" s="9"/>
      <c r="H651" s="9"/>
    </row>
    <row r="652" spans="6:8" x14ac:dyDescent="0.25">
      <c r="F652" s="9"/>
      <c r="G652" s="9"/>
      <c r="H652" s="9"/>
    </row>
    <row r="653" spans="6:8" x14ac:dyDescent="0.25">
      <c r="F653" s="9"/>
      <c r="G653" s="9"/>
      <c r="H653" s="9"/>
    </row>
    <row r="654" spans="6:8" x14ac:dyDescent="0.25">
      <c r="F654" s="9"/>
      <c r="G654" s="9"/>
      <c r="H654" s="9"/>
    </row>
    <row r="655" spans="6:8" x14ac:dyDescent="0.25">
      <c r="F655" s="9"/>
      <c r="G655" s="9"/>
      <c r="H655" s="9"/>
    </row>
    <row r="656" spans="6:8" x14ac:dyDescent="0.25">
      <c r="F656" s="9"/>
      <c r="G656" s="9"/>
      <c r="H656" s="9"/>
    </row>
    <row r="657" spans="6:8" x14ac:dyDescent="0.25">
      <c r="F657" s="9"/>
      <c r="G657" s="9"/>
      <c r="H657" s="9"/>
    </row>
    <row r="658" spans="6:8" x14ac:dyDescent="0.25">
      <c r="F658" s="9"/>
      <c r="G658" s="9"/>
      <c r="H658" s="9"/>
    </row>
    <row r="659" spans="6:8" x14ac:dyDescent="0.25">
      <c r="F659" s="9"/>
      <c r="G659" s="9"/>
      <c r="H659" s="9"/>
    </row>
    <row r="660" spans="6:8" x14ac:dyDescent="0.25">
      <c r="F660" s="9"/>
      <c r="G660" s="9"/>
      <c r="H660" s="9"/>
    </row>
    <row r="661" spans="6:8" x14ac:dyDescent="0.25">
      <c r="F661" s="9"/>
      <c r="G661" s="9"/>
      <c r="H661" s="9"/>
    </row>
    <row r="662" spans="6:8" x14ac:dyDescent="0.25">
      <c r="F662" s="9"/>
      <c r="G662" s="9"/>
      <c r="H662" s="9"/>
    </row>
    <row r="663" spans="6:8" x14ac:dyDescent="0.25">
      <c r="F663" s="9"/>
      <c r="G663" s="9"/>
      <c r="H663" s="9"/>
    </row>
    <row r="664" spans="6:8" x14ac:dyDescent="0.25">
      <c r="F664" s="9"/>
      <c r="G664" s="9"/>
      <c r="H664" s="9"/>
    </row>
    <row r="665" spans="6:8" x14ac:dyDescent="0.25">
      <c r="F665" s="9"/>
      <c r="G665" s="9"/>
      <c r="H665" s="9"/>
    </row>
    <row r="666" spans="6:8" x14ac:dyDescent="0.25">
      <c r="F666" s="9"/>
      <c r="G666" s="9"/>
      <c r="H666" s="9"/>
    </row>
    <row r="667" spans="6:8" x14ac:dyDescent="0.25">
      <c r="F667" s="9"/>
      <c r="G667" s="9"/>
      <c r="H667" s="9"/>
    </row>
    <row r="668" spans="6:8" x14ac:dyDescent="0.25">
      <c r="F668" s="9"/>
      <c r="G668" s="9"/>
      <c r="H668" s="9"/>
    </row>
    <row r="669" spans="6:8" x14ac:dyDescent="0.25">
      <c r="F669" s="9"/>
      <c r="G669" s="9"/>
      <c r="H669" s="9"/>
    </row>
    <row r="670" spans="6:8" x14ac:dyDescent="0.25">
      <c r="F670" s="9"/>
      <c r="G670" s="9"/>
      <c r="H670" s="9"/>
    </row>
    <row r="671" spans="6:8" x14ac:dyDescent="0.25">
      <c r="F671" s="9"/>
      <c r="G671" s="9"/>
      <c r="H671" s="9"/>
    </row>
    <row r="672" spans="6:8" x14ac:dyDescent="0.25">
      <c r="F672" s="9"/>
      <c r="G672" s="9"/>
      <c r="H672" s="9"/>
    </row>
    <row r="673" spans="6:8" x14ac:dyDescent="0.25">
      <c r="F673" s="9"/>
      <c r="G673" s="9"/>
      <c r="H673" s="9"/>
    </row>
    <row r="674" spans="6:8" x14ac:dyDescent="0.25">
      <c r="F674" s="9"/>
      <c r="G674" s="9"/>
      <c r="H674" s="9"/>
    </row>
    <row r="675" spans="6:8" x14ac:dyDescent="0.25">
      <c r="F675" s="9"/>
      <c r="G675" s="9"/>
      <c r="H675" s="9"/>
    </row>
    <row r="676" spans="6:8" x14ac:dyDescent="0.25">
      <c r="F676" s="9"/>
      <c r="G676" s="9"/>
      <c r="H676" s="9"/>
    </row>
    <row r="677" spans="6:8" x14ac:dyDescent="0.25">
      <c r="F677" s="9"/>
      <c r="G677" s="9"/>
      <c r="H677" s="9"/>
    </row>
    <row r="678" spans="6:8" x14ac:dyDescent="0.25">
      <c r="F678" s="9"/>
      <c r="G678" s="9"/>
      <c r="H678" s="9"/>
    </row>
    <row r="679" spans="6:8" x14ac:dyDescent="0.25">
      <c r="F679" s="9"/>
      <c r="G679" s="9"/>
      <c r="H679" s="9"/>
    </row>
    <row r="680" spans="6:8" x14ac:dyDescent="0.25">
      <c r="F680" s="9"/>
      <c r="G680" s="9"/>
      <c r="H680" s="9"/>
    </row>
    <row r="681" spans="6:8" x14ac:dyDescent="0.25">
      <c r="F681" s="9"/>
      <c r="G681" s="9"/>
      <c r="H681" s="9"/>
    </row>
    <row r="682" spans="6:8" x14ac:dyDescent="0.25">
      <c r="F682" s="9"/>
      <c r="G682" s="9"/>
      <c r="H682" s="9"/>
    </row>
    <row r="683" spans="6:8" x14ac:dyDescent="0.25">
      <c r="F683" s="9"/>
      <c r="G683" s="9"/>
      <c r="H683" s="9"/>
    </row>
    <row r="684" spans="6:8" x14ac:dyDescent="0.25">
      <c r="F684" s="9"/>
      <c r="G684" s="9"/>
      <c r="H684" s="9"/>
    </row>
    <row r="685" spans="6:8" x14ac:dyDescent="0.25">
      <c r="F685" s="9"/>
      <c r="G685" s="9"/>
      <c r="H685" s="9"/>
    </row>
    <row r="686" spans="6:8" x14ac:dyDescent="0.25">
      <c r="F686" s="9"/>
      <c r="G686" s="9"/>
      <c r="H686" s="9"/>
    </row>
    <row r="687" spans="6:8" x14ac:dyDescent="0.25">
      <c r="F687" s="9"/>
      <c r="G687" s="9"/>
      <c r="H687" s="9"/>
    </row>
  </sheetData>
  <sheetProtection insertRows="0"/>
  <mergeCells count="2">
    <mergeCell ref="I2:J2"/>
    <mergeCell ref="K2:L2"/>
  </mergeCells>
  <dataValidations count="2">
    <dataValidation type="date" allowBlank="1" showInputMessage="1" showErrorMessage="1" promptTitle="Date format" prompt="DD/MM/YY" sqref="F95:H470 I94 F94:G94 F4:H93" xr:uid="{C86EF7C3-1C37-4181-BDDD-7E4693E32A6F}">
      <formula1>43556</formula1>
      <formula2>45504</formula2>
    </dataValidation>
    <dataValidation type="date" allowBlank="1" showInputMessage="1" showErrorMessage="1" sqref="F471:G554" xr:uid="{0A3F24CC-C188-40F5-8A27-05031CB34DD0}">
      <formula1>43556</formula1>
      <formula2>45504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65EF9-3FEB-47AC-B50C-B6DF82038B40}">
  <dimension ref="A1:XEW627"/>
  <sheetViews>
    <sheetView topLeftCell="A599" workbookViewId="0">
      <selection activeCell="E612" sqref="E612"/>
    </sheetView>
  </sheetViews>
  <sheetFormatPr defaultRowHeight="15" x14ac:dyDescent="0.25"/>
  <cols>
    <col min="1" max="1" width="57.5703125" bestFit="1" customWidth="1"/>
    <col min="2" max="2" width="18" bestFit="1" customWidth="1"/>
    <col min="3" max="3" width="20.85546875" bestFit="1" customWidth="1"/>
    <col min="4" max="4" width="13.42578125" bestFit="1" customWidth="1"/>
    <col min="5" max="5" width="19.5703125" bestFit="1" customWidth="1"/>
    <col min="6" max="6" width="12.7109375" bestFit="1" customWidth="1"/>
    <col min="7" max="7" width="10.42578125" bestFit="1" customWidth="1"/>
    <col min="8" max="8" width="12.7109375" bestFit="1" customWidth="1"/>
    <col min="9" max="9" width="10.42578125" style="10" customWidth="1"/>
    <col min="10" max="10" width="11.140625" style="10" customWidth="1"/>
    <col min="11" max="11" width="8.5703125" style="10" bestFit="1" customWidth="1"/>
    <col min="12" max="12" width="11" style="10" bestFit="1" customWidth="1"/>
    <col min="13" max="13" width="11.7109375" bestFit="1" customWidth="1"/>
    <col min="14" max="14" width="12.28515625" customWidth="1"/>
  </cols>
  <sheetData>
    <row r="1" spans="1:14" ht="15.75" x14ac:dyDescent="0.25">
      <c r="A1" s="112" t="s">
        <v>3433</v>
      </c>
      <c r="B1" s="1"/>
      <c r="C1" s="1"/>
      <c r="D1" s="1"/>
      <c r="E1" s="1"/>
      <c r="F1" s="1"/>
      <c r="G1" s="1"/>
      <c r="H1" s="1"/>
      <c r="I1" s="19" t="s">
        <v>3434</v>
      </c>
      <c r="J1" s="20"/>
      <c r="K1" s="20"/>
      <c r="L1" s="20"/>
      <c r="M1" s="5"/>
      <c r="N1" s="6"/>
    </row>
    <row r="2" spans="1:14" ht="15.75" x14ac:dyDescent="0.25">
      <c r="A2" s="2"/>
      <c r="B2" s="2"/>
      <c r="C2" s="2"/>
      <c r="D2" s="2"/>
      <c r="E2" s="2"/>
      <c r="F2" s="2"/>
      <c r="G2" s="2"/>
      <c r="H2" s="2"/>
      <c r="I2" s="145" t="s">
        <v>1</v>
      </c>
      <c r="J2" s="146"/>
      <c r="K2" s="147" t="s">
        <v>2</v>
      </c>
      <c r="L2" s="148"/>
      <c r="M2" s="7" t="s">
        <v>3</v>
      </c>
      <c r="N2" s="7" t="s">
        <v>4</v>
      </c>
    </row>
    <row r="3" spans="1:14" ht="52.5" customHeight="1" x14ac:dyDescent="0.25">
      <c r="A3" s="3" t="s">
        <v>5</v>
      </c>
      <c r="B3" s="3" t="s">
        <v>6</v>
      </c>
      <c r="C3" s="3" t="s">
        <v>7</v>
      </c>
      <c r="D3" s="3" t="s">
        <v>8</v>
      </c>
      <c r="E3" s="3" t="s">
        <v>3432</v>
      </c>
      <c r="F3" s="3" t="s">
        <v>3435</v>
      </c>
      <c r="G3" s="3" t="s">
        <v>3436</v>
      </c>
      <c r="H3" s="3" t="s">
        <v>3437</v>
      </c>
      <c r="I3" s="21" t="s">
        <v>9</v>
      </c>
      <c r="J3" s="21" t="s">
        <v>3431</v>
      </c>
      <c r="K3" s="21" t="s">
        <v>9</v>
      </c>
      <c r="L3" s="21" t="s">
        <v>3431</v>
      </c>
      <c r="M3" s="8"/>
      <c r="N3" s="8"/>
    </row>
    <row r="4" spans="1:14" x14ac:dyDescent="0.25">
      <c r="A4" t="s">
        <v>1228</v>
      </c>
      <c r="B4" t="s">
        <v>1229</v>
      </c>
      <c r="C4" t="s">
        <v>1230</v>
      </c>
      <c r="D4" t="s">
        <v>1231</v>
      </c>
      <c r="E4" t="s">
        <v>1232</v>
      </c>
      <c r="F4" s="11">
        <v>43119</v>
      </c>
      <c r="G4" s="11">
        <v>43649</v>
      </c>
      <c r="I4" s="10">
        <v>18.18</v>
      </c>
      <c r="J4" s="10">
        <v>77.52</v>
      </c>
    </row>
    <row r="5" spans="1:14" x14ac:dyDescent="0.25">
      <c r="A5" t="s">
        <v>1233</v>
      </c>
      <c r="B5" t="s">
        <v>1234</v>
      </c>
      <c r="C5" t="s">
        <v>573</v>
      </c>
      <c r="D5" t="s">
        <v>1235</v>
      </c>
      <c r="E5" t="s">
        <v>14</v>
      </c>
      <c r="F5" s="9">
        <v>43565</v>
      </c>
      <c r="G5" s="9"/>
      <c r="H5" s="9"/>
      <c r="I5" s="10">
        <v>84.5</v>
      </c>
      <c r="J5" s="10">
        <v>13.3</v>
      </c>
      <c r="M5" s="10"/>
      <c r="N5" s="10"/>
    </row>
    <row r="6" spans="1:14" x14ac:dyDescent="0.25">
      <c r="A6" t="s">
        <v>1236</v>
      </c>
      <c r="B6" t="s">
        <v>1237</v>
      </c>
      <c r="C6" t="s">
        <v>1238</v>
      </c>
      <c r="D6" t="s">
        <v>1239</v>
      </c>
      <c r="E6" t="s">
        <v>14</v>
      </c>
      <c r="F6" s="11">
        <v>43572</v>
      </c>
      <c r="G6" s="11"/>
      <c r="H6" s="11"/>
      <c r="M6">
        <v>0.35</v>
      </c>
    </row>
    <row r="7" spans="1:14" x14ac:dyDescent="0.25">
      <c r="A7" t="s">
        <v>1240</v>
      </c>
      <c r="B7" t="s">
        <v>1229</v>
      </c>
      <c r="C7" t="s">
        <v>1241</v>
      </c>
      <c r="D7" t="s">
        <v>1242</v>
      </c>
      <c r="E7" t="s">
        <v>14</v>
      </c>
      <c r="F7" s="11">
        <v>43572</v>
      </c>
      <c r="J7" s="10">
        <v>120.61</v>
      </c>
    </row>
    <row r="8" spans="1:14" x14ac:dyDescent="0.25">
      <c r="A8" t="s">
        <v>1243</v>
      </c>
      <c r="B8" t="s">
        <v>1237</v>
      </c>
      <c r="C8" t="s">
        <v>1244</v>
      </c>
      <c r="D8" t="s">
        <v>1245</v>
      </c>
      <c r="E8" t="s">
        <v>14</v>
      </c>
      <c r="F8" s="11">
        <v>43578</v>
      </c>
      <c r="G8" s="11"/>
      <c r="H8" s="11"/>
      <c r="I8" s="10">
        <v>12.35</v>
      </c>
      <c r="J8" s="10">
        <v>3.69</v>
      </c>
    </row>
    <row r="9" spans="1:14" x14ac:dyDescent="0.25">
      <c r="A9" t="s">
        <v>1246</v>
      </c>
      <c r="B9" t="s">
        <v>1247</v>
      </c>
      <c r="C9" t="s">
        <v>943</v>
      </c>
      <c r="D9" t="s">
        <v>1248</v>
      </c>
      <c r="E9" t="s">
        <v>14</v>
      </c>
      <c r="F9" s="9">
        <v>43594</v>
      </c>
      <c r="G9" s="9"/>
      <c r="H9" s="9"/>
      <c r="I9" s="10">
        <v>32.35</v>
      </c>
      <c r="J9" s="10">
        <v>10.79</v>
      </c>
      <c r="M9" s="10"/>
      <c r="N9" s="10"/>
    </row>
    <row r="10" spans="1:14" x14ac:dyDescent="0.25">
      <c r="A10" t="s">
        <v>1249</v>
      </c>
      <c r="B10" t="s">
        <v>1237</v>
      </c>
      <c r="C10" t="s">
        <v>1250</v>
      </c>
      <c r="D10" t="s">
        <v>1251</v>
      </c>
      <c r="E10" t="s">
        <v>14</v>
      </c>
      <c r="F10" s="11">
        <v>43600</v>
      </c>
      <c r="M10">
        <v>0.2</v>
      </c>
      <c r="N10">
        <v>0.25</v>
      </c>
    </row>
    <row r="11" spans="1:14" x14ac:dyDescent="0.25">
      <c r="A11" t="s">
        <v>1252</v>
      </c>
      <c r="B11" t="s">
        <v>1229</v>
      </c>
      <c r="C11" t="s">
        <v>1253</v>
      </c>
      <c r="D11" t="s">
        <v>1254</v>
      </c>
      <c r="E11" t="s">
        <v>14</v>
      </c>
      <c r="F11" s="11">
        <v>43608</v>
      </c>
      <c r="G11" s="11"/>
      <c r="H11" s="11"/>
      <c r="M11">
        <v>11.5</v>
      </c>
      <c r="N11">
        <v>2.75</v>
      </c>
    </row>
    <row r="12" spans="1:14" x14ac:dyDescent="0.25">
      <c r="A12" t="s">
        <v>1255</v>
      </c>
      <c r="B12" t="s">
        <v>1237</v>
      </c>
      <c r="C12" t="s">
        <v>1256</v>
      </c>
      <c r="D12" t="s">
        <v>1257</v>
      </c>
      <c r="E12" t="s">
        <v>14</v>
      </c>
      <c r="F12" s="11">
        <v>43612</v>
      </c>
      <c r="G12" s="11"/>
      <c r="H12" s="11"/>
      <c r="J12" s="10">
        <v>262.14</v>
      </c>
    </row>
    <row r="13" spans="1:14" x14ac:dyDescent="0.25">
      <c r="A13" t="s">
        <v>1258</v>
      </c>
      <c r="B13" t="s">
        <v>1237</v>
      </c>
      <c r="C13" t="s">
        <v>1259</v>
      </c>
      <c r="D13" t="s">
        <v>1260</v>
      </c>
      <c r="E13" t="s">
        <v>14</v>
      </c>
      <c r="F13" s="11">
        <v>43614</v>
      </c>
      <c r="I13" s="10">
        <v>53.1</v>
      </c>
      <c r="J13" s="10">
        <v>9.3000000000000007</v>
      </c>
    </row>
    <row r="14" spans="1:14" x14ac:dyDescent="0.25">
      <c r="A14" t="s">
        <v>1261</v>
      </c>
      <c r="B14" t="s">
        <v>1247</v>
      </c>
      <c r="C14" t="s">
        <v>1262</v>
      </c>
      <c r="D14" t="s">
        <v>1263</v>
      </c>
      <c r="E14" t="s">
        <v>14</v>
      </c>
      <c r="F14" s="9">
        <v>43614</v>
      </c>
      <c r="G14" s="9"/>
      <c r="H14" s="9"/>
      <c r="I14" s="10">
        <v>69.900000000000006</v>
      </c>
      <c r="J14" s="10">
        <v>25.59</v>
      </c>
      <c r="M14" s="10"/>
      <c r="N14" s="10"/>
    </row>
    <row r="15" spans="1:14" x14ac:dyDescent="0.25">
      <c r="A15" t="s">
        <v>1264</v>
      </c>
      <c r="B15" t="s">
        <v>1234</v>
      </c>
      <c r="C15" t="s">
        <v>1265</v>
      </c>
      <c r="D15" t="s">
        <v>1266</v>
      </c>
      <c r="E15" t="s">
        <v>14</v>
      </c>
      <c r="F15" s="11">
        <v>43621</v>
      </c>
      <c r="M15">
        <v>0.12</v>
      </c>
    </row>
    <row r="16" spans="1:14" x14ac:dyDescent="0.25">
      <c r="A16" t="s">
        <v>1267</v>
      </c>
      <c r="B16" t="s">
        <v>1229</v>
      </c>
      <c r="C16" t="s">
        <v>1268</v>
      </c>
      <c r="D16" t="s">
        <v>1269</v>
      </c>
      <c r="E16" t="s">
        <v>14</v>
      </c>
      <c r="F16" s="9">
        <v>43633</v>
      </c>
      <c r="G16" s="9"/>
      <c r="H16" s="9"/>
      <c r="J16" s="10">
        <v>5.12</v>
      </c>
      <c r="M16" s="10"/>
      <c r="N16" s="10"/>
    </row>
    <row r="17" spans="1:14" x14ac:dyDescent="0.25">
      <c r="A17" t="s">
        <v>1270</v>
      </c>
      <c r="B17" t="s">
        <v>1229</v>
      </c>
      <c r="C17" t="s">
        <v>1271</v>
      </c>
      <c r="D17" t="s">
        <v>1272</v>
      </c>
      <c r="E17" t="s">
        <v>14</v>
      </c>
      <c r="F17" s="11">
        <v>43640</v>
      </c>
      <c r="G17" s="11"/>
      <c r="H17" s="11"/>
      <c r="J17" s="10">
        <v>47.97</v>
      </c>
    </row>
    <row r="18" spans="1:14" x14ac:dyDescent="0.25">
      <c r="A18" t="s">
        <v>1273</v>
      </c>
      <c r="B18" t="s">
        <v>1237</v>
      </c>
      <c r="C18" t="s">
        <v>1274</v>
      </c>
      <c r="D18" t="s">
        <v>1275</v>
      </c>
      <c r="E18" t="s">
        <v>14</v>
      </c>
      <c r="F18" s="11">
        <v>43641</v>
      </c>
      <c r="J18" s="10">
        <v>2.69</v>
      </c>
    </row>
    <row r="19" spans="1:14" x14ac:dyDescent="0.25">
      <c r="A19" t="s">
        <v>1276</v>
      </c>
      <c r="B19" t="s">
        <v>1229</v>
      </c>
      <c r="C19" t="s">
        <v>1277</v>
      </c>
      <c r="D19" t="s">
        <v>1278</v>
      </c>
      <c r="E19" t="s">
        <v>14</v>
      </c>
      <c r="F19" s="11">
        <v>43644</v>
      </c>
      <c r="M19">
        <v>1.35</v>
      </c>
    </row>
    <row r="20" spans="1:14" x14ac:dyDescent="0.25">
      <c r="A20" t="s">
        <v>1279</v>
      </c>
      <c r="B20" t="s">
        <v>1247</v>
      </c>
      <c r="C20" t="s">
        <v>1280</v>
      </c>
      <c r="D20" t="s">
        <v>1281</v>
      </c>
      <c r="E20" t="s">
        <v>14</v>
      </c>
      <c r="F20" s="11">
        <v>43649</v>
      </c>
      <c r="M20">
        <v>2.2000000000000002</v>
      </c>
    </row>
    <row r="21" spans="1:14" x14ac:dyDescent="0.25">
      <c r="A21" t="s">
        <v>1282</v>
      </c>
      <c r="B21" t="s">
        <v>1247</v>
      </c>
      <c r="C21" t="s">
        <v>1283</v>
      </c>
      <c r="D21" t="s">
        <v>1284</v>
      </c>
      <c r="E21" t="s">
        <v>14</v>
      </c>
      <c r="F21" s="11">
        <v>43656</v>
      </c>
      <c r="M21">
        <v>0.1</v>
      </c>
    </row>
    <row r="22" spans="1:14" x14ac:dyDescent="0.25">
      <c r="A22" t="s">
        <v>1285</v>
      </c>
      <c r="B22" t="s">
        <v>1234</v>
      </c>
      <c r="C22" t="s">
        <v>1265</v>
      </c>
      <c r="D22" t="s">
        <v>1266</v>
      </c>
      <c r="E22" t="s">
        <v>14</v>
      </c>
      <c r="F22" s="11">
        <v>43656</v>
      </c>
      <c r="M22">
        <v>0.42</v>
      </c>
    </row>
    <row r="23" spans="1:14" x14ac:dyDescent="0.25">
      <c r="A23" t="s">
        <v>1286</v>
      </c>
      <c r="B23" t="s">
        <v>1247</v>
      </c>
      <c r="C23" t="s">
        <v>1287</v>
      </c>
      <c r="D23" t="s">
        <v>1288</v>
      </c>
      <c r="E23" t="s">
        <v>14</v>
      </c>
      <c r="F23" s="9">
        <v>43662</v>
      </c>
      <c r="G23" s="9"/>
      <c r="H23" s="9"/>
      <c r="I23" s="10">
        <v>10.98</v>
      </c>
      <c r="J23" s="10">
        <v>21.71</v>
      </c>
      <c r="M23" s="10"/>
      <c r="N23" s="10"/>
    </row>
    <row r="24" spans="1:14" x14ac:dyDescent="0.25">
      <c r="A24" t="s">
        <v>1289</v>
      </c>
      <c r="B24" t="s">
        <v>1229</v>
      </c>
      <c r="C24" t="s">
        <v>1290</v>
      </c>
      <c r="D24" t="s">
        <v>1291</v>
      </c>
      <c r="E24" t="s">
        <v>14</v>
      </c>
      <c r="F24" s="11">
        <v>43669</v>
      </c>
      <c r="M24">
        <v>2.8</v>
      </c>
    </row>
    <row r="25" spans="1:14" x14ac:dyDescent="0.25">
      <c r="A25" t="s">
        <v>1292</v>
      </c>
      <c r="B25" t="s">
        <v>1293</v>
      </c>
      <c r="C25" t="s">
        <v>1294</v>
      </c>
      <c r="D25" t="s">
        <v>1295</v>
      </c>
      <c r="E25" t="s">
        <v>14</v>
      </c>
      <c r="F25" s="9">
        <v>43679</v>
      </c>
      <c r="G25" s="9"/>
      <c r="H25" s="9"/>
      <c r="I25" s="10">
        <v>33.340000000000003</v>
      </c>
      <c r="J25" s="10">
        <v>11.71</v>
      </c>
      <c r="M25" s="10"/>
      <c r="N25" s="10"/>
    </row>
    <row r="26" spans="1:14" x14ac:dyDescent="0.25">
      <c r="A26" t="s">
        <v>1296</v>
      </c>
      <c r="B26" t="s">
        <v>1247</v>
      </c>
      <c r="C26" t="s">
        <v>1262</v>
      </c>
      <c r="D26" t="s">
        <v>1297</v>
      </c>
      <c r="E26" t="s">
        <v>14</v>
      </c>
      <c r="F26" s="9">
        <v>43679</v>
      </c>
      <c r="G26" s="9"/>
      <c r="H26" s="9"/>
      <c r="M26" s="10">
        <v>0.31</v>
      </c>
      <c r="N26" s="10"/>
    </row>
    <row r="27" spans="1:14" x14ac:dyDescent="0.25">
      <c r="A27" t="s">
        <v>1298</v>
      </c>
      <c r="B27" t="s">
        <v>1229</v>
      </c>
      <c r="C27" t="s">
        <v>1299</v>
      </c>
      <c r="D27" t="s">
        <v>1300</v>
      </c>
      <c r="E27" t="s">
        <v>14</v>
      </c>
      <c r="F27" s="11">
        <v>43685</v>
      </c>
      <c r="M27">
        <v>0.1</v>
      </c>
    </row>
    <row r="28" spans="1:14" x14ac:dyDescent="0.25">
      <c r="A28" t="s">
        <v>1301</v>
      </c>
      <c r="B28" t="s">
        <v>1229</v>
      </c>
      <c r="C28" t="s">
        <v>1299</v>
      </c>
      <c r="D28" t="s">
        <v>1302</v>
      </c>
      <c r="E28" t="s">
        <v>14</v>
      </c>
      <c r="F28" s="11">
        <v>43685</v>
      </c>
      <c r="M28">
        <v>0.2</v>
      </c>
    </row>
    <row r="29" spans="1:14" x14ac:dyDescent="0.25">
      <c r="A29" t="s">
        <v>1303</v>
      </c>
      <c r="B29" t="s">
        <v>1247</v>
      </c>
      <c r="C29" t="s">
        <v>1287</v>
      </c>
      <c r="D29" t="s">
        <v>1304</v>
      </c>
      <c r="E29" t="s">
        <v>14</v>
      </c>
      <c r="F29" s="9">
        <v>43685</v>
      </c>
      <c r="G29" s="9"/>
      <c r="H29" s="9"/>
      <c r="I29" s="10">
        <v>27.21</v>
      </c>
      <c r="M29" s="10"/>
      <c r="N29" s="10"/>
    </row>
    <row r="30" spans="1:14" x14ac:dyDescent="0.25">
      <c r="A30" t="s">
        <v>1305</v>
      </c>
      <c r="B30" t="s">
        <v>1229</v>
      </c>
      <c r="C30" t="s">
        <v>1306</v>
      </c>
      <c r="D30" t="s">
        <v>1307</v>
      </c>
      <c r="E30" t="s">
        <v>14</v>
      </c>
      <c r="F30" s="11">
        <v>43685</v>
      </c>
      <c r="M30">
        <v>0.1</v>
      </c>
    </row>
    <row r="31" spans="1:14" x14ac:dyDescent="0.25">
      <c r="A31" t="s">
        <v>1308</v>
      </c>
      <c r="B31" t="s">
        <v>1247</v>
      </c>
      <c r="C31" t="s">
        <v>1309</v>
      </c>
      <c r="D31" t="s">
        <v>1310</v>
      </c>
      <c r="E31" t="s">
        <v>14</v>
      </c>
      <c r="F31" s="11">
        <v>43689</v>
      </c>
      <c r="M31">
        <v>0.1</v>
      </c>
    </row>
    <row r="32" spans="1:14" x14ac:dyDescent="0.25">
      <c r="A32" t="s">
        <v>1311</v>
      </c>
      <c r="B32" t="s">
        <v>1293</v>
      </c>
      <c r="C32" t="s">
        <v>1312</v>
      </c>
      <c r="D32" t="s">
        <v>1313</v>
      </c>
      <c r="E32" t="s">
        <v>14</v>
      </c>
      <c r="F32" s="9">
        <v>43698</v>
      </c>
      <c r="G32" s="9"/>
      <c r="H32" s="9"/>
      <c r="M32" s="10">
        <v>0.93</v>
      </c>
      <c r="N32" s="10"/>
    </row>
    <row r="33" spans="1:16377" x14ac:dyDescent="0.25">
      <c r="A33" t="s">
        <v>1314</v>
      </c>
      <c r="B33" t="s">
        <v>1229</v>
      </c>
      <c r="C33" t="s">
        <v>977</v>
      </c>
      <c r="D33" t="s">
        <v>1315</v>
      </c>
      <c r="E33" t="s">
        <v>14</v>
      </c>
      <c r="F33" s="11">
        <v>43703</v>
      </c>
      <c r="M33">
        <v>0.76</v>
      </c>
    </row>
    <row r="34" spans="1:16377" x14ac:dyDescent="0.25">
      <c r="A34" t="s">
        <v>1316</v>
      </c>
      <c r="B34" t="s">
        <v>1247</v>
      </c>
      <c r="C34" t="s">
        <v>1317</v>
      </c>
      <c r="D34" t="s">
        <v>1318</v>
      </c>
      <c r="E34" t="s">
        <v>14</v>
      </c>
      <c r="F34" s="9">
        <v>43703</v>
      </c>
      <c r="G34" s="9"/>
      <c r="H34" s="9"/>
      <c r="M34" s="10">
        <v>0.08</v>
      </c>
      <c r="N34" s="10">
        <v>0.01</v>
      </c>
    </row>
    <row r="35" spans="1:16377" x14ac:dyDescent="0.25">
      <c r="A35" t="s">
        <v>1319</v>
      </c>
      <c r="B35" t="s">
        <v>1237</v>
      </c>
      <c r="C35" t="s">
        <v>891</v>
      </c>
      <c r="D35" t="s">
        <v>1320</v>
      </c>
      <c r="E35" t="s">
        <v>14</v>
      </c>
      <c r="F35" s="9">
        <v>43706</v>
      </c>
      <c r="G35" s="9"/>
      <c r="H35" s="9"/>
      <c r="I35" s="10">
        <v>31.6</v>
      </c>
      <c r="J35" s="10">
        <v>5.57</v>
      </c>
      <c r="M35" s="10"/>
      <c r="N35" s="10"/>
    </row>
    <row r="36" spans="1:16377" x14ac:dyDescent="0.25">
      <c r="A36" t="s">
        <v>1321</v>
      </c>
      <c r="B36" t="s">
        <v>1247</v>
      </c>
      <c r="C36" t="s">
        <v>1262</v>
      </c>
      <c r="D36" t="s">
        <v>1322</v>
      </c>
      <c r="E36" t="s">
        <v>14</v>
      </c>
      <c r="F36" s="11">
        <v>43710</v>
      </c>
      <c r="G36" s="11"/>
      <c r="H36" s="11"/>
      <c r="M36">
        <v>0.7</v>
      </c>
    </row>
    <row r="37" spans="1:16377" x14ac:dyDescent="0.25">
      <c r="A37" t="s">
        <v>1323</v>
      </c>
      <c r="B37" t="s">
        <v>1234</v>
      </c>
      <c r="C37" t="s">
        <v>1265</v>
      </c>
      <c r="D37" t="s">
        <v>1324</v>
      </c>
      <c r="E37" t="s">
        <v>14</v>
      </c>
      <c r="F37" s="11">
        <v>43712</v>
      </c>
      <c r="M37">
        <v>0.42</v>
      </c>
    </row>
    <row r="38" spans="1:16377" s="10" customFormat="1" x14ac:dyDescent="0.25">
      <c r="A38" t="s">
        <v>1325</v>
      </c>
      <c r="B38" t="s">
        <v>1229</v>
      </c>
      <c r="C38" t="s">
        <v>1326</v>
      </c>
      <c r="D38" t="s">
        <v>1327</v>
      </c>
      <c r="E38" t="s">
        <v>14</v>
      </c>
      <c r="F38" s="11">
        <v>43720</v>
      </c>
      <c r="G38" s="11"/>
      <c r="H38" s="11"/>
      <c r="M38">
        <v>3.9</v>
      </c>
      <c r="N38"/>
      <c r="Q38"/>
      <c r="R38"/>
      <c r="S38"/>
      <c r="T38"/>
      <c r="U38" s="9"/>
      <c r="V38" s="9"/>
      <c r="W38" s="9"/>
      <c r="Y38" s="10">
        <v>8</v>
      </c>
      <c r="AD38"/>
      <c r="AE38" t="s">
        <v>1328</v>
      </c>
      <c r="AF38" t="s">
        <v>1329</v>
      </c>
      <c r="AG38" t="s">
        <v>1234</v>
      </c>
      <c r="AH38" t="s">
        <v>1330</v>
      </c>
      <c r="AI38" t="s">
        <v>1331</v>
      </c>
      <c r="AJ38" t="s">
        <v>14</v>
      </c>
      <c r="AK38" s="9">
        <v>45195</v>
      </c>
      <c r="AL38" s="9"/>
      <c r="AM38" s="9"/>
      <c r="AO38" s="10">
        <v>8</v>
      </c>
      <c r="AT38"/>
      <c r="AU38" t="s">
        <v>1328</v>
      </c>
      <c r="AV38" t="s">
        <v>1329</v>
      </c>
      <c r="AW38" t="s">
        <v>1234</v>
      </c>
      <c r="AX38" t="s">
        <v>1330</v>
      </c>
      <c r="AY38" t="s">
        <v>1331</v>
      </c>
      <c r="AZ38" t="s">
        <v>14</v>
      </c>
      <c r="BA38" s="9">
        <v>45195</v>
      </c>
      <c r="BB38" s="9"/>
      <c r="BC38" s="9"/>
      <c r="BE38" s="10">
        <v>8</v>
      </c>
      <c r="BJ38"/>
      <c r="BK38" t="s">
        <v>1328</v>
      </c>
      <c r="BL38" t="s">
        <v>1329</v>
      </c>
      <c r="BM38" t="s">
        <v>1234</v>
      </c>
      <c r="BN38" t="s">
        <v>1330</v>
      </c>
      <c r="BO38" t="s">
        <v>1331</v>
      </c>
      <c r="BP38" t="s">
        <v>14</v>
      </c>
      <c r="BQ38" s="9">
        <v>45195</v>
      </c>
      <c r="BR38" s="9"/>
      <c r="BS38" s="9"/>
      <c r="BU38" s="10">
        <v>8</v>
      </c>
      <c r="BZ38"/>
      <c r="CA38" t="s">
        <v>1328</v>
      </c>
      <c r="CB38" t="s">
        <v>1329</v>
      </c>
      <c r="CC38" t="s">
        <v>1234</v>
      </c>
      <c r="CD38" t="s">
        <v>1330</v>
      </c>
      <c r="CE38" t="s">
        <v>1331</v>
      </c>
      <c r="CF38" t="s">
        <v>14</v>
      </c>
      <c r="CG38" s="9">
        <v>45195</v>
      </c>
      <c r="CH38" s="9"/>
      <c r="CI38" s="9"/>
      <c r="CK38" s="10">
        <v>8</v>
      </c>
      <c r="CP38"/>
      <c r="CQ38" t="s">
        <v>1328</v>
      </c>
      <c r="CR38" t="s">
        <v>1329</v>
      </c>
      <c r="CS38" t="s">
        <v>1234</v>
      </c>
      <c r="CT38" t="s">
        <v>1330</v>
      </c>
      <c r="CU38" t="s">
        <v>1331</v>
      </c>
      <c r="CV38" t="s">
        <v>14</v>
      </c>
      <c r="CW38" s="9">
        <v>45195</v>
      </c>
      <c r="CX38" s="9"/>
      <c r="CY38" s="9"/>
      <c r="DA38" s="10">
        <v>8</v>
      </c>
      <c r="DF38"/>
      <c r="DG38" t="s">
        <v>1328</v>
      </c>
      <c r="DH38" t="s">
        <v>1329</v>
      </c>
      <c r="DI38" t="s">
        <v>1234</v>
      </c>
      <c r="DJ38" t="s">
        <v>1330</v>
      </c>
      <c r="DK38" t="s">
        <v>1331</v>
      </c>
      <c r="DL38" t="s">
        <v>14</v>
      </c>
      <c r="DM38" s="9">
        <v>45195</v>
      </c>
      <c r="DN38" s="9"/>
      <c r="DO38" s="9"/>
      <c r="DQ38" s="10">
        <v>8</v>
      </c>
      <c r="DV38"/>
      <c r="DW38" t="s">
        <v>1328</v>
      </c>
      <c r="DX38" t="s">
        <v>1329</v>
      </c>
      <c r="DY38" t="s">
        <v>1234</v>
      </c>
      <c r="DZ38" t="s">
        <v>1330</v>
      </c>
      <c r="EA38" t="s">
        <v>1331</v>
      </c>
      <c r="EB38" t="s">
        <v>14</v>
      </c>
      <c r="EC38" s="9">
        <v>45195</v>
      </c>
      <c r="ED38" s="9"/>
      <c r="EE38" s="9"/>
      <c r="EG38" s="10">
        <v>8</v>
      </c>
      <c r="EL38"/>
      <c r="EM38" t="s">
        <v>1328</v>
      </c>
      <c r="EN38" t="s">
        <v>1329</v>
      </c>
      <c r="EO38" t="s">
        <v>1234</v>
      </c>
      <c r="EP38" t="s">
        <v>1330</v>
      </c>
      <c r="EQ38" t="s">
        <v>1331</v>
      </c>
      <c r="ER38" t="s">
        <v>14</v>
      </c>
      <c r="ES38" s="9">
        <v>45195</v>
      </c>
      <c r="ET38" s="9"/>
      <c r="EU38" s="9"/>
      <c r="EW38" s="10">
        <v>8</v>
      </c>
      <c r="FB38"/>
      <c r="FC38" t="s">
        <v>1328</v>
      </c>
      <c r="FD38" t="s">
        <v>1329</v>
      </c>
      <c r="FE38" t="s">
        <v>1234</v>
      </c>
      <c r="FF38" t="s">
        <v>1330</v>
      </c>
      <c r="FG38" t="s">
        <v>1331</v>
      </c>
      <c r="FH38" t="s">
        <v>14</v>
      </c>
      <c r="FI38" s="9">
        <v>45195</v>
      </c>
      <c r="FJ38" s="9"/>
      <c r="FK38" s="9"/>
      <c r="FM38" s="10">
        <v>8</v>
      </c>
      <c r="FR38"/>
      <c r="FS38" t="s">
        <v>1328</v>
      </c>
      <c r="FT38" t="s">
        <v>1329</v>
      </c>
      <c r="FU38" t="s">
        <v>1234</v>
      </c>
      <c r="FV38" t="s">
        <v>1330</v>
      </c>
      <c r="FW38" t="s">
        <v>1331</v>
      </c>
      <c r="FX38" t="s">
        <v>14</v>
      </c>
      <c r="FY38" s="9">
        <v>45195</v>
      </c>
      <c r="FZ38" s="9"/>
      <c r="GA38" s="9"/>
      <c r="GC38" s="10">
        <v>8</v>
      </c>
      <c r="GH38"/>
      <c r="GI38" t="s">
        <v>1328</v>
      </c>
      <c r="GJ38" t="s">
        <v>1329</v>
      </c>
      <c r="GK38" t="s">
        <v>1234</v>
      </c>
      <c r="GL38" t="s">
        <v>1330</v>
      </c>
      <c r="GM38" t="s">
        <v>1331</v>
      </c>
      <c r="GN38" t="s">
        <v>14</v>
      </c>
      <c r="GO38" s="9">
        <v>45195</v>
      </c>
      <c r="GP38" s="9"/>
      <c r="GQ38" s="9"/>
      <c r="GS38" s="10">
        <v>8</v>
      </c>
      <c r="GX38"/>
      <c r="GY38" t="s">
        <v>1328</v>
      </c>
      <c r="GZ38" t="s">
        <v>1329</v>
      </c>
      <c r="HA38" t="s">
        <v>1234</v>
      </c>
      <c r="HB38" t="s">
        <v>1330</v>
      </c>
      <c r="HC38" t="s">
        <v>1331</v>
      </c>
      <c r="HD38" t="s">
        <v>14</v>
      </c>
      <c r="HE38" s="9">
        <v>45195</v>
      </c>
      <c r="HF38" s="9"/>
      <c r="HG38" s="9"/>
      <c r="HI38" s="10">
        <v>8</v>
      </c>
      <c r="HN38"/>
      <c r="HO38" t="s">
        <v>1328</v>
      </c>
      <c r="HP38" t="s">
        <v>1329</v>
      </c>
      <c r="HQ38" t="s">
        <v>1234</v>
      </c>
      <c r="HR38" t="s">
        <v>1330</v>
      </c>
      <c r="HS38" t="s">
        <v>1331</v>
      </c>
      <c r="HT38" t="s">
        <v>14</v>
      </c>
      <c r="HU38" s="9">
        <v>45195</v>
      </c>
      <c r="HV38" s="9"/>
      <c r="HW38" s="9"/>
      <c r="HY38" s="10">
        <v>8</v>
      </c>
      <c r="ID38"/>
      <c r="IE38" t="s">
        <v>1328</v>
      </c>
      <c r="IF38" t="s">
        <v>1329</v>
      </c>
      <c r="IG38" t="s">
        <v>1234</v>
      </c>
      <c r="IH38" t="s">
        <v>1330</v>
      </c>
      <c r="II38" t="s">
        <v>1331</v>
      </c>
      <c r="IJ38" t="s">
        <v>14</v>
      </c>
      <c r="IK38" s="9">
        <v>45195</v>
      </c>
      <c r="IL38" s="9"/>
      <c r="IM38" s="9"/>
      <c r="IO38" s="10">
        <v>8</v>
      </c>
      <c r="IT38"/>
      <c r="IU38" t="s">
        <v>1328</v>
      </c>
      <c r="IV38" t="s">
        <v>1329</v>
      </c>
      <c r="IW38" t="s">
        <v>1234</v>
      </c>
      <c r="IX38" t="s">
        <v>1330</v>
      </c>
      <c r="IY38" t="s">
        <v>1331</v>
      </c>
      <c r="IZ38" t="s">
        <v>14</v>
      </c>
      <c r="JA38" s="9">
        <v>45195</v>
      </c>
      <c r="JB38" s="9"/>
      <c r="JC38" s="9"/>
      <c r="JE38" s="10">
        <v>8</v>
      </c>
      <c r="JJ38"/>
      <c r="JK38" t="s">
        <v>1328</v>
      </c>
      <c r="JL38" t="s">
        <v>1329</v>
      </c>
      <c r="JM38" t="s">
        <v>1234</v>
      </c>
      <c r="JN38" t="s">
        <v>1330</v>
      </c>
      <c r="JO38" t="s">
        <v>1331</v>
      </c>
      <c r="JP38" t="s">
        <v>14</v>
      </c>
      <c r="JQ38" s="9">
        <v>45195</v>
      </c>
      <c r="JR38" s="9"/>
      <c r="JS38" s="9"/>
      <c r="JU38" s="10">
        <v>8</v>
      </c>
      <c r="JZ38"/>
      <c r="KA38" t="s">
        <v>1328</v>
      </c>
      <c r="KB38" t="s">
        <v>1329</v>
      </c>
      <c r="KC38" t="s">
        <v>1234</v>
      </c>
      <c r="KD38" t="s">
        <v>1330</v>
      </c>
      <c r="KE38" t="s">
        <v>1331</v>
      </c>
      <c r="KF38" t="s">
        <v>14</v>
      </c>
      <c r="KG38" s="9">
        <v>45195</v>
      </c>
      <c r="KH38" s="9"/>
      <c r="KI38" s="9"/>
      <c r="KK38" s="10">
        <v>8</v>
      </c>
      <c r="KP38"/>
      <c r="KQ38" t="s">
        <v>1328</v>
      </c>
      <c r="KR38" t="s">
        <v>1329</v>
      </c>
      <c r="KS38" t="s">
        <v>1234</v>
      </c>
      <c r="KT38" t="s">
        <v>1330</v>
      </c>
      <c r="KU38" t="s">
        <v>1331</v>
      </c>
      <c r="KV38" t="s">
        <v>14</v>
      </c>
      <c r="KW38" s="9">
        <v>45195</v>
      </c>
      <c r="KX38" s="9"/>
      <c r="KY38" s="9"/>
      <c r="LA38" s="10">
        <v>8</v>
      </c>
      <c r="LF38"/>
      <c r="LG38" t="s">
        <v>1328</v>
      </c>
      <c r="LH38" t="s">
        <v>1329</v>
      </c>
      <c r="LI38" t="s">
        <v>1234</v>
      </c>
      <c r="LJ38" t="s">
        <v>1330</v>
      </c>
      <c r="LK38" t="s">
        <v>1331</v>
      </c>
      <c r="LL38" t="s">
        <v>14</v>
      </c>
      <c r="LM38" s="9">
        <v>45195</v>
      </c>
      <c r="LN38" s="9"/>
      <c r="LO38" s="9"/>
      <c r="LQ38" s="10">
        <v>8</v>
      </c>
      <c r="LV38"/>
      <c r="LW38" t="s">
        <v>1328</v>
      </c>
      <c r="LX38" t="s">
        <v>1329</v>
      </c>
      <c r="LY38" t="s">
        <v>1234</v>
      </c>
      <c r="LZ38" t="s">
        <v>1330</v>
      </c>
      <c r="MA38" t="s">
        <v>1331</v>
      </c>
      <c r="MB38" t="s">
        <v>14</v>
      </c>
      <c r="MC38" s="9">
        <v>45195</v>
      </c>
      <c r="MD38" s="9"/>
      <c r="ME38" s="9"/>
      <c r="MG38" s="10">
        <v>8</v>
      </c>
      <c r="ML38"/>
      <c r="MM38" t="s">
        <v>1328</v>
      </c>
      <c r="MN38" t="s">
        <v>1329</v>
      </c>
      <c r="MO38" t="s">
        <v>1234</v>
      </c>
      <c r="MP38" t="s">
        <v>1330</v>
      </c>
      <c r="MQ38" t="s">
        <v>1331</v>
      </c>
      <c r="MR38" t="s">
        <v>14</v>
      </c>
      <c r="MS38" s="9">
        <v>45195</v>
      </c>
      <c r="MT38" s="9"/>
      <c r="MU38" s="9"/>
      <c r="MW38" s="10">
        <v>8</v>
      </c>
      <c r="NB38"/>
      <c r="NC38" t="s">
        <v>1328</v>
      </c>
      <c r="ND38" t="s">
        <v>1329</v>
      </c>
      <c r="NE38" t="s">
        <v>1234</v>
      </c>
      <c r="NF38" t="s">
        <v>1330</v>
      </c>
      <c r="NG38" t="s">
        <v>1331</v>
      </c>
      <c r="NH38" t="s">
        <v>14</v>
      </c>
      <c r="NI38" s="9">
        <v>45195</v>
      </c>
      <c r="NJ38" s="9"/>
      <c r="NK38" s="9"/>
      <c r="NM38" s="10">
        <v>8</v>
      </c>
      <c r="NR38"/>
      <c r="NS38" t="s">
        <v>1328</v>
      </c>
      <c r="NT38" t="s">
        <v>1329</v>
      </c>
      <c r="NU38" t="s">
        <v>1234</v>
      </c>
      <c r="NV38" t="s">
        <v>1330</v>
      </c>
      <c r="NW38" t="s">
        <v>1331</v>
      </c>
      <c r="NX38" t="s">
        <v>14</v>
      </c>
      <c r="NY38" s="9">
        <v>45195</v>
      </c>
      <c r="NZ38" s="9"/>
      <c r="OA38" s="9"/>
      <c r="OC38" s="10">
        <v>8</v>
      </c>
      <c r="OH38"/>
      <c r="OI38" t="s">
        <v>1328</v>
      </c>
      <c r="OJ38" t="s">
        <v>1329</v>
      </c>
      <c r="OK38" t="s">
        <v>1234</v>
      </c>
      <c r="OL38" t="s">
        <v>1330</v>
      </c>
      <c r="OM38" t="s">
        <v>1331</v>
      </c>
      <c r="ON38" t="s">
        <v>14</v>
      </c>
      <c r="OO38" s="9">
        <v>45195</v>
      </c>
      <c r="OP38" s="9"/>
      <c r="OQ38" s="9"/>
      <c r="OS38" s="10">
        <v>8</v>
      </c>
      <c r="OX38"/>
      <c r="OY38" t="s">
        <v>1328</v>
      </c>
      <c r="OZ38" t="s">
        <v>1329</v>
      </c>
      <c r="PA38" t="s">
        <v>1234</v>
      </c>
      <c r="PB38" t="s">
        <v>1330</v>
      </c>
      <c r="PC38" t="s">
        <v>1331</v>
      </c>
      <c r="PD38" t="s">
        <v>14</v>
      </c>
      <c r="PE38" s="9">
        <v>45195</v>
      </c>
      <c r="PF38" s="9"/>
      <c r="PG38" s="9"/>
      <c r="PI38" s="10">
        <v>8</v>
      </c>
      <c r="PN38"/>
      <c r="PO38" t="s">
        <v>1328</v>
      </c>
      <c r="PP38" t="s">
        <v>1329</v>
      </c>
      <c r="PQ38" t="s">
        <v>1234</v>
      </c>
      <c r="PR38" t="s">
        <v>1330</v>
      </c>
      <c r="PS38" t="s">
        <v>1331</v>
      </c>
      <c r="PT38" t="s">
        <v>14</v>
      </c>
      <c r="PU38" s="9">
        <v>45195</v>
      </c>
      <c r="PV38" s="9"/>
      <c r="PW38" s="9"/>
      <c r="PY38" s="10">
        <v>8</v>
      </c>
      <c r="QD38"/>
      <c r="QE38" t="s">
        <v>1328</v>
      </c>
      <c r="QF38" t="s">
        <v>1329</v>
      </c>
      <c r="QG38" t="s">
        <v>1234</v>
      </c>
      <c r="QH38" t="s">
        <v>1330</v>
      </c>
      <c r="QI38" t="s">
        <v>1331</v>
      </c>
      <c r="QJ38" t="s">
        <v>14</v>
      </c>
      <c r="QK38" s="9">
        <v>45195</v>
      </c>
      <c r="QL38" s="9"/>
      <c r="QM38" s="9"/>
      <c r="QO38" s="10">
        <v>8</v>
      </c>
      <c r="QT38"/>
      <c r="QU38" t="s">
        <v>1328</v>
      </c>
      <c r="QV38" t="s">
        <v>1329</v>
      </c>
      <c r="QW38" t="s">
        <v>1234</v>
      </c>
      <c r="QX38" t="s">
        <v>1330</v>
      </c>
      <c r="QY38" t="s">
        <v>1331</v>
      </c>
      <c r="QZ38" t="s">
        <v>14</v>
      </c>
      <c r="RA38" s="9">
        <v>45195</v>
      </c>
      <c r="RB38" s="9"/>
      <c r="RC38" s="9"/>
      <c r="RE38" s="10">
        <v>8</v>
      </c>
      <c r="RJ38"/>
      <c r="RK38" t="s">
        <v>1328</v>
      </c>
      <c r="RL38" t="s">
        <v>1329</v>
      </c>
      <c r="RM38" t="s">
        <v>1234</v>
      </c>
      <c r="RN38" t="s">
        <v>1330</v>
      </c>
      <c r="RO38" t="s">
        <v>1331</v>
      </c>
      <c r="RP38" t="s">
        <v>14</v>
      </c>
      <c r="RQ38" s="9">
        <v>45195</v>
      </c>
      <c r="RR38" s="9"/>
      <c r="RS38" s="9"/>
      <c r="RU38" s="10">
        <v>8</v>
      </c>
      <c r="RZ38"/>
      <c r="SA38" t="s">
        <v>1328</v>
      </c>
      <c r="SB38" t="s">
        <v>1329</v>
      </c>
      <c r="SC38" t="s">
        <v>1234</v>
      </c>
      <c r="SD38" t="s">
        <v>1330</v>
      </c>
      <c r="SE38" t="s">
        <v>1331</v>
      </c>
      <c r="SF38" t="s">
        <v>14</v>
      </c>
      <c r="SG38" s="9">
        <v>45195</v>
      </c>
      <c r="SH38" s="9"/>
      <c r="SI38" s="9"/>
      <c r="SK38" s="10">
        <v>8</v>
      </c>
      <c r="SP38"/>
      <c r="SQ38" t="s">
        <v>1328</v>
      </c>
      <c r="SR38" t="s">
        <v>1329</v>
      </c>
      <c r="SS38" t="s">
        <v>1234</v>
      </c>
      <c r="ST38" t="s">
        <v>1330</v>
      </c>
      <c r="SU38" t="s">
        <v>1331</v>
      </c>
      <c r="SV38" t="s">
        <v>14</v>
      </c>
      <c r="SW38" s="9">
        <v>45195</v>
      </c>
      <c r="SX38" s="9"/>
      <c r="SY38" s="9"/>
      <c r="TA38" s="10">
        <v>8</v>
      </c>
      <c r="TF38"/>
      <c r="TG38" t="s">
        <v>1328</v>
      </c>
      <c r="TH38" t="s">
        <v>1329</v>
      </c>
      <c r="TI38" t="s">
        <v>1234</v>
      </c>
      <c r="TJ38" t="s">
        <v>1330</v>
      </c>
      <c r="TK38" t="s">
        <v>1331</v>
      </c>
      <c r="TL38" t="s">
        <v>14</v>
      </c>
      <c r="TM38" s="9">
        <v>45195</v>
      </c>
      <c r="TN38" s="9"/>
      <c r="TO38" s="9"/>
      <c r="TQ38" s="10">
        <v>8</v>
      </c>
      <c r="TV38"/>
      <c r="TW38" t="s">
        <v>1328</v>
      </c>
      <c r="TX38" t="s">
        <v>1329</v>
      </c>
      <c r="TY38" t="s">
        <v>1234</v>
      </c>
      <c r="TZ38" t="s">
        <v>1330</v>
      </c>
      <c r="UA38" t="s">
        <v>1331</v>
      </c>
      <c r="UB38" t="s">
        <v>14</v>
      </c>
      <c r="UC38" s="9">
        <v>45195</v>
      </c>
      <c r="UD38" s="9"/>
      <c r="UE38" s="9"/>
      <c r="UG38" s="10">
        <v>8</v>
      </c>
      <c r="UL38"/>
      <c r="UM38" t="s">
        <v>1328</v>
      </c>
      <c r="UN38" t="s">
        <v>1329</v>
      </c>
      <c r="UO38" t="s">
        <v>1234</v>
      </c>
      <c r="UP38" t="s">
        <v>1330</v>
      </c>
      <c r="UQ38" t="s">
        <v>1331</v>
      </c>
      <c r="UR38" t="s">
        <v>14</v>
      </c>
      <c r="US38" s="9">
        <v>45195</v>
      </c>
      <c r="UT38" s="9"/>
      <c r="UU38" s="9"/>
      <c r="UW38" s="10">
        <v>8</v>
      </c>
      <c r="VB38"/>
      <c r="VC38" t="s">
        <v>1328</v>
      </c>
      <c r="VD38" t="s">
        <v>1329</v>
      </c>
      <c r="VE38" t="s">
        <v>1234</v>
      </c>
      <c r="VF38" t="s">
        <v>1330</v>
      </c>
      <c r="VG38" t="s">
        <v>1331</v>
      </c>
      <c r="VH38" t="s">
        <v>14</v>
      </c>
      <c r="VI38" s="9">
        <v>45195</v>
      </c>
      <c r="VJ38" s="9"/>
      <c r="VK38" s="9"/>
      <c r="VM38" s="10">
        <v>8</v>
      </c>
      <c r="VR38"/>
      <c r="VS38" t="s">
        <v>1328</v>
      </c>
      <c r="VT38" t="s">
        <v>1329</v>
      </c>
      <c r="VU38" t="s">
        <v>1234</v>
      </c>
      <c r="VV38" t="s">
        <v>1330</v>
      </c>
      <c r="VW38" t="s">
        <v>1331</v>
      </c>
      <c r="VX38" t="s">
        <v>14</v>
      </c>
      <c r="VY38" s="9">
        <v>45195</v>
      </c>
      <c r="VZ38" s="9"/>
      <c r="WA38" s="9"/>
      <c r="WC38" s="10">
        <v>8</v>
      </c>
      <c r="WH38"/>
      <c r="WI38" t="s">
        <v>1328</v>
      </c>
      <c r="WJ38" t="s">
        <v>1329</v>
      </c>
      <c r="WK38" t="s">
        <v>1234</v>
      </c>
      <c r="WL38" t="s">
        <v>1330</v>
      </c>
      <c r="WM38" t="s">
        <v>1331</v>
      </c>
      <c r="WN38" t="s">
        <v>14</v>
      </c>
      <c r="WO38" s="9">
        <v>45195</v>
      </c>
      <c r="WP38" s="9"/>
      <c r="WQ38" s="9"/>
      <c r="WS38" s="10">
        <v>8</v>
      </c>
      <c r="WX38"/>
      <c r="WY38" t="s">
        <v>1328</v>
      </c>
      <c r="WZ38" t="s">
        <v>1329</v>
      </c>
      <c r="XA38" t="s">
        <v>1234</v>
      </c>
      <c r="XB38" t="s">
        <v>1330</v>
      </c>
      <c r="XC38" t="s">
        <v>1331</v>
      </c>
      <c r="XD38" t="s">
        <v>14</v>
      </c>
      <c r="XE38" s="9">
        <v>45195</v>
      </c>
      <c r="XF38" s="9"/>
      <c r="XG38" s="9"/>
      <c r="XI38" s="10">
        <v>8</v>
      </c>
      <c r="XN38"/>
      <c r="XO38" t="s">
        <v>1328</v>
      </c>
      <c r="XP38" t="s">
        <v>1329</v>
      </c>
      <c r="XQ38" t="s">
        <v>1234</v>
      </c>
      <c r="XR38" t="s">
        <v>1330</v>
      </c>
      <c r="XS38" t="s">
        <v>1331</v>
      </c>
      <c r="XT38" t="s">
        <v>14</v>
      </c>
      <c r="XU38" s="9">
        <v>45195</v>
      </c>
      <c r="XV38" s="9"/>
      <c r="XW38" s="9"/>
      <c r="XY38" s="10">
        <v>8</v>
      </c>
      <c r="YD38"/>
      <c r="YE38" t="s">
        <v>1328</v>
      </c>
      <c r="YF38" t="s">
        <v>1329</v>
      </c>
      <c r="YG38" t="s">
        <v>1234</v>
      </c>
      <c r="YH38" t="s">
        <v>1330</v>
      </c>
      <c r="YI38" t="s">
        <v>1331</v>
      </c>
      <c r="YJ38" t="s">
        <v>14</v>
      </c>
      <c r="YK38" s="9">
        <v>45195</v>
      </c>
      <c r="YL38" s="9"/>
      <c r="YM38" s="9"/>
      <c r="YO38" s="10">
        <v>8</v>
      </c>
      <c r="YT38"/>
      <c r="YU38" t="s">
        <v>1328</v>
      </c>
      <c r="YV38" t="s">
        <v>1329</v>
      </c>
      <c r="YW38" t="s">
        <v>1234</v>
      </c>
      <c r="YX38" t="s">
        <v>1330</v>
      </c>
      <c r="YY38" t="s">
        <v>1331</v>
      </c>
      <c r="YZ38" t="s">
        <v>14</v>
      </c>
      <c r="ZA38" s="9">
        <v>45195</v>
      </c>
      <c r="ZB38" s="9"/>
      <c r="ZC38" s="9"/>
      <c r="ZE38" s="10">
        <v>8</v>
      </c>
      <c r="ZJ38"/>
      <c r="ZK38" t="s">
        <v>1328</v>
      </c>
      <c r="ZL38" t="s">
        <v>1329</v>
      </c>
      <c r="ZM38" t="s">
        <v>1234</v>
      </c>
      <c r="ZN38" t="s">
        <v>1330</v>
      </c>
      <c r="ZO38" t="s">
        <v>1331</v>
      </c>
      <c r="ZP38" t="s">
        <v>14</v>
      </c>
      <c r="ZQ38" s="9">
        <v>45195</v>
      </c>
      <c r="ZR38" s="9"/>
      <c r="ZS38" s="9"/>
      <c r="ZU38" s="10">
        <v>8</v>
      </c>
      <c r="ZZ38"/>
      <c r="AAA38" t="s">
        <v>1328</v>
      </c>
      <c r="AAB38" t="s">
        <v>1329</v>
      </c>
      <c r="AAC38" t="s">
        <v>1234</v>
      </c>
      <c r="AAD38" t="s">
        <v>1330</v>
      </c>
      <c r="AAE38" t="s">
        <v>1331</v>
      </c>
      <c r="AAF38" t="s">
        <v>14</v>
      </c>
      <c r="AAG38" s="9">
        <v>45195</v>
      </c>
      <c r="AAH38" s="9"/>
      <c r="AAI38" s="9"/>
      <c r="AAK38" s="10">
        <v>8</v>
      </c>
      <c r="AAP38"/>
      <c r="AAQ38" t="s">
        <v>1328</v>
      </c>
      <c r="AAR38" t="s">
        <v>1329</v>
      </c>
      <c r="AAS38" t="s">
        <v>1234</v>
      </c>
      <c r="AAT38" t="s">
        <v>1330</v>
      </c>
      <c r="AAU38" t="s">
        <v>1331</v>
      </c>
      <c r="AAV38" t="s">
        <v>14</v>
      </c>
      <c r="AAW38" s="9">
        <v>45195</v>
      </c>
      <c r="AAX38" s="9"/>
      <c r="AAY38" s="9"/>
      <c r="ABA38" s="10">
        <v>8</v>
      </c>
      <c r="ABF38"/>
      <c r="ABG38" t="s">
        <v>1328</v>
      </c>
      <c r="ABH38" t="s">
        <v>1329</v>
      </c>
      <c r="ABI38" t="s">
        <v>1234</v>
      </c>
      <c r="ABJ38" t="s">
        <v>1330</v>
      </c>
      <c r="ABK38" t="s">
        <v>1331</v>
      </c>
      <c r="ABL38" t="s">
        <v>14</v>
      </c>
      <c r="ABM38" s="9">
        <v>45195</v>
      </c>
      <c r="ABN38" s="9"/>
      <c r="ABO38" s="9"/>
      <c r="ABQ38" s="10">
        <v>8</v>
      </c>
      <c r="ABV38"/>
      <c r="ABW38" t="s">
        <v>1328</v>
      </c>
      <c r="ABX38" t="s">
        <v>1329</v>
      </c>
      <c r="ABY38" t="s">
        <v>1234</v>
      </c>
      <c r="ABZ38" t="s">
        <v>1330</v>
      </c>
      <c r="ACA38" t="s">
        <v>1331</v>
      </c>
      <c r="ACB38" t="s">
        <v>14</v>
      </c>
      <c r="ACC38" s="9">
        <v>45195</v>
      </c>
      <c r="ACD38" s="9"/>
      <c r="ACE38" s="9"/>
      <c r="ACG38" s="10">
        <v>8</v>
      </c>
      <c r="ACL38"/>
      <c r="ACM38" t="s">
        <v>1328</v>
      </c>
      <c r="ACN38" t="s">
        <v>1329</v>
      </c>
      <c r="ACO38" t="s">
        <v>1234</v>
      </c>
      <c r="ACP38" t="s">
        <v>1330</v>
      </c>
      <c r="ACQ38" t="s">
        <v>1331</v>
      </c>
      <c r="ACR38" t="s">
        <v>14</v>
      </c>
      <c r="ACS38" s="9">
        <v>45195</v>
      </c>
      <c r="ACT38" s="9"/>
      <c r="ACU38" s="9"/>
      <c r="ACW38" s="10">
        <v>8</v>
      </c>
      <c r="ADB38"/>
      <c r="ADC38" t="s">
        <v>1328</v>
      </c>
      <c r="ADD38" t="s">
        <v>1329</v>
      </c>
      <c r="ADE38" t="s">
        <v>1234</v>
      </c>
      <c r="ADF38" t="s">
        <v>1330</v>
      </c>
      <c r="ADG38" t="s">
        <v>1331</v>
      </c>
      <c r="ADH38" t="s">
        <v>14</v>
      </c>
      <c r="ADI38" s="9">
        <v>45195</v>
      </c>
      <c r="ADJ38" s="9"/>
      <c r="ADK38" s="9"/>
      <c r="ADM38" s="10">
        <v>8</v>
      </c>
      <c r="ADR38"/>
      <c r="ADS38" t="s">
        <v>1328</v>
      </c>
      <c r="ADT38" t="s">
        <v>1329</v>
      </c>
      <c r="ADU38" t="s">
        <v>1234</v>
      </c>
      <c r="ADV38" t="s">
        <v>1330</v>
      </c>
      <c r="ADW38" t="s">
        <v>1331</v>
      </c>
      <c r="ADX38" t="s">
        <v>14</v>
      </c>
      <c r="ADY38" s="9">
        <v>45195</v>
      </c>
      <c r="ADZ38" s="9"/>
      <c r="AEA38" s="9"/>
      <c r="AEC38" s="10">
        <v>8</v>
      </c>
      <c r="AEH38"/>
      <c r="AEI38" t="s">
        <v>1328</v>
      </c>
      <c r="AEJ38" t="s">
        <v>1329</v>
      </c>
      <c r="AEK38" t="s">
        <v>1234</v>
      </c>
      <c r="AEL38" t="s">
        <v>1330</v>
      </c>
      <c r="AEM38" t="s">
        <v>1331</v>
      </c>
      <c r="AEN38" t="s">
        <v>14</v>
      </c>
      <c r="AEO38" s="9">
        <v>45195</v>
      </c>
      <c r="AEP38" s="9"/>
      <c r="AEQ38" s="9"/>
      <c r="AES38" s="10">
        <v>8</v>
      </c>
      <c r="AEX38"/>
      <c r="AEY38" t="s">
        <v>1328</v>
      </c>
      <c r="AEZ38" t="s">
        <v>1329</v>
      </c>
      <c r="AFA38" t="s">
        <v>1234</v>
      </c>
      <c r="AFB38" t="s">
        <v>1330</v>
      </c>
      <c r="AFC38" t="s">
        <v>1331</v>
      </c>
      <c r="AFD38" t="s">
        <v>14</v>
      </c>
      <c r="AFE38" s="9">
        <v>45195</v>
      </c>
      <c r="AFF38" s="9"/>
      <c r="AFG38" s="9"/>
      <c r="AFI38" s="10">
        <v>8</v>
      </c>
      <c r="AFN38"/>
      <c r="AFO38" t="s">
        <v>1328</v>
      </c>
      <c r="AFP38" t="s">
        <v>1329</v>
      </c>
      <c r="AFQ38" t="s">
        <v>1234</v>
      </c>
      <c r="AFR38" t="s">
        <v>1330</v>
      </c>
      <c r="AFS38" t="s">
        <v>1331</v>
      </c>
      <c r="AFT38" t="s">
        <v>14</v>
      </c>
      <c r="AFU38" s="9">
        <v>45195</v>
      </c>
      <c r="AFV38" s="9"/>
      <c r="AFW38" s="9"/>
      <c r="AFY38" s="10">
        <v>8</v>
      </c>
      <c r="AGD38"/>
      <c r="AGE38" t="s">
        <v>1328</v>
      </c>
      <c r="AGF38" t="s">
        <v>1329</v>
      </c>
      <c r="AGG38" t="s">
        <v>1234</v>
      </c>
      <c r="AGH38" t="s">
        <v>1330</v>
      </c>
      <c r="AGI38" t="s">
        <v>1331</v>
      </c>
      <c r="AGJ38" t="s">
        <v>14</v>
      </c>
      <c r="AGK38" s="9">
        <v>45195</v>
      </c>
      <c r="AGL38" s="9"/>
      <c r="AGM38" s="9"/>
      <c r="AGO38" s="10">
        <v>8</v>
      </c>
      <c r="AGT38"/>
      <c r="AGU38" t="s">
        <v>1328</v>
      </c>
      <c r="AGV38" t="s">
        <v>1329</v>
      </c>
      <c r="AGW38" t="s">
        <v>1234</v>
      </c>
      <c r="AGX38" t="s">
        <v>1330</v>
      </c>
      <c r="AGY38" t="s">
        <v>1331</v>
      </c>
      <c r="AGZ38" t="s">
        <v>14</v>
      </c>
      <c r="AHA38" s="9">
        <v>45195</v>
      </c>
      <c r="AHB38" s="9"/>
      <c r="AHC38" s="9"/>
      <c r="AHE38" s="10">
        <v>8</v>
      </c>
      <c r="AHJ38"/>
      <c r="AHK38" t="s">
        <v>1328</v>
      </c>
      <c r="AHL38" t="s">
        <v>1329</v>
      </c>
      <c r="AHM38" t="s">
        <v>1234</v>
      </c>
      <c r="AHN38" t="s">
        <v>1330</v>
      </c>
      <c r="AHO38" t="s">
        <v>1331</v>
      </c>
      <c r="AHP38" t="s">
        <v>14</v>
      </c>
      <c r="AHQ38" s="9">
        <v>45195</v>
      </c>
      <c r="AHR38" s="9"/>
      <c r="AHS38" s="9"/>
      <c r="AHU38" s="10">
        <v>8</v>
      </c>
      <c r="AHZ38"/>
      <c r="AIA38" t="s">
        <v>1328</v>
      </c>
      <c r="AIB38" t="s">
        <v>1329</v>
      </c>
      <c r="AIC38" t="s">
        <v>1234</v>
      </c>
      <c r="AID38" t="s">
        <v>1330</v>
      </c>
      <c r="AIE38" t="s">
        <v>1331</v>
      </c>
      <c r="AIF38" t="s">
        <v>14</v>
      </c>
      <c r="AIG38" s="9">
        <v>45195</v>
      </c>
      <c r="AIH38" s="9"/>
      <c r="AII38" s="9"/>
      <c r="AIK38" s="10">
        <v>8</v>
      </c>
      <c r="AIP38"/>
      <c r="AIQ38" t="s">
        <v>1328</v>
      </c>
      <c r="AIR38" t="s">
        <v>1329</v>
      </c>
      <c r="AIS38" t="s">
        <v>1234</v>
      </c>
      <c r="AIT38" t="s">
        <v>1330</v>
      </c>
      <c r="AIU38" t="s">
        <v>1331</v>
      </c>
      <c r="AIV38" t="s">
        <v>14</v>
      </c>
      <c r="AIW38" s="9">
        <v>45195</v>
      </c>
      <c r="AIX38" s="9"/>
      <c r="AIY38" s="9"/>
      <c r="AJA38" s="10">
        <v>8</v>
      </c>
      <c r="AJF38"/>
      <c r="AJG38" t="s">
        <v>1328</v>
      </c>
      <c r="AJH38" t="s">
        <v>1329</v>
      </c>
      <c r="AJI38" t="s">
        <v>1234</v>
      </c>
      <c r="AJJ38" t="s">
        <v>1330</v>
      </c>
      <c r="AJK38" t="s">
        <v>1331</v>
      </c>
      <c r="AJL38" t="s">
        <v>14</v>
      </c>
      <c r="AJM38" s="9">
        <v>45195</v>
      </c>
      <c r="AJN38" s="9"/>
      <c r="AJO38" s="9"/>
      <c r="AJQ38" s="10">
        <v>8</v>
      </c>
      <c r="AJV38"/>
      <c r="AJW38" t="s">
        <v>1328</v>
      </c>
      <c r="AJX38" t="s">
        <v>1329</v>
      </c>
      <c r="AJY38" t="s">
        <v>1234</v>
      </c>
      <c r="AJZ38" t="s">
        <v>1330</v>
      </c>
      <c r="AKA38" t="s">
        <v>1331</v>
      </c>
      <c r="AKB38" t="s">
        <v>14</v>
      </c>
      <c r="AKC38" s="9">
        <v>45195</v>
      </c>
      <c r="AKD38" s="9"/>
      <c r="AKE38" s="9"/>
      <c r="AKG38" s="10">
        <v>8</v>
      </c>
      <c r="AKL38"/>
      <c r="AKM38" t="s">
        <v>1328</v>
      </c>
      <c r="AKN38" t="s">
        <v>1329</v>
      </c>
      <c r="AKO38" t="s">
        <v>1234</v>
      </c>
      <c r="AKP38" t="s">
        <v>1330</v>
      </c>
      <c r="AKQ38" t="s">
        <v>1331</v>
      </c>
      <c r="AKR38" t="s">
        <v>14</v>
      </c>
      <c r="AKS38" s="9">
        <v>45195</v>
      </c>
      <c r="AKT38" s="9"/>
      <c r="AKU38" s="9"/>
      <c r="AKW38" s="10">
        <v>8</v>
      </c>
      <c r="ALB38"/>
      <c r="ALC38" t="s">
        <v>1328</v>
      </c>
      <c r="ALD38" t="s">
        <v>1329</v>
      </c>
      <c r="ALE38" t="s">
        <v>1234</v>
      </c>
      <c r="ALF38" t="s">
        <v>1330</v>
      </c>
      <c r="ALG38" t="s">
        <v>1331</v>
      </c>
      <c r="ALH38" t="s">
        <v>14</v>
      </c>
      <c r="ALI38" s="9">
        <v>45195</v>
      </c>
      <c r="ALJ38" s="9"/>
      <c r="ALK38" s="9"/>
      <c r="ALM38" s="10">
        <v>8</v>
      </c>
      <c r="ALR38"/>
      <c r="ALS38" t="s">
        <v>1328</v>
      </c>
      <c r="ALT38" t="s">
        <v>1329</v>
      </c>
      <c r="ALU38" t="s">
        <v>1234</v>
      </c>
      <c r="ALV38" t="s">
        <v>1330</v>
      </c>
      <c r="ALW38" t="s">
        <v>1331</v>
      </c>
      <c r="ALX38" t="s">
        <v>14</v>
      </c>
      <c r="ALY38" s="9">
        <v>45195</v>
      </c>
      <c r="ALZ38" s="9"/>
      <c r="AMA38" s="9"/>
      <c r="AMC38" s="10">
        <v>8</v>
      </c>
      <c r="AMH38"/>
      <c r="AMI38" t="s">
        <v>1328</v>
      </c>
      <c r="AMJ38" t="s">
        <v>1329</v>
      </c>
      <c r="AMK38" t="s">
        <v>1234</v>
      </c>
      <c r="AML38" t="s">
        <v>1330</v>
      </c>
      <c r="AMM38" t="s">
        <v>1331</v>
      </c>
      <c r="AMN38" t="s">
        <v>14</v>
      </c>
      <c r="AMO38" s="9">
        <v>45195</v>
      </c>
      <c r="AMP38" s="9"/>
      <c r="AMQ38" s="9"/>
      <c r="AMS38" s="10">
        <v>8</v>
      </c>
      <c r="AMX38"/>
      <c r="AMY38" t="s">
        <v>1328</v>
      </c>
      <c r="AMZ38" t="s">
        <v>1329</v>
      </c>
      <c r="ANA38" t="s">
        <v>1234</v>
      </c>
      <c r="ANB38" t="s">
        <v>1330</v>
      </c>
      <c r="ANC38" t="s">
        <v>1331</v>
      </c>
      <c r="AND38" t="s">
        <v>14</v>
      </c>
      <c r="ANE38" s="9">
        <v>45195</v>
      </c>
      <c r="ANF38" s="9"/>
      <c r="ANG38" s="9"/>
      <c r="ANI38" s="10">
        <v>8</v>
      </c>
      <c r="ANN38"/>
      <c r="ANO38" t="s">
        <v>1328</v>
      </c>
      <c r="ANP38" t="s">
        <v>1329</v>
      </c>
      <c r="ANQ38" t="s">
        <v>1234</v>
      </c>
      <c r="ANR38" t="s">
        <v>1330</v>
      </c>
      <c r="ANS38" t="s">
        <v>1331</v>
      </c>
      <c r="ANT38" t="s">
        <v>14</v>
      </c>
      <c r="ANU38" s="9">
        <v>45195</v>
      </c>
      <c r="ANV38" s="9"/>
      <c r="ANW38" s="9"/>
      <c r="ANY38" s="10">
        <v>8</v>
      </c>
      <c r="AOD38"/>
      <c r="AOE38" t="s">
        <v>1328</v>
      </c>
      <c r="AOF38" t="s">
        <v>1329</v>
      </c>
      <c r="AOG38" t="s">
        <v>1234</v>
      </c>
      <c r="AOH38" t="s">
        <v>1330</v>
      </c>
      <c r="AOI38" t="s">
        <v>1331</v>
      </c>
      <c r="AOJ38" t="s">
        <v>14</v>
      </c>
      <c r="AOK38" s="9">
        <v>45195</v>
      </c>
      <c r="AOL38" s="9"/>
      <c r="AOM38" s="9"/>
      <c r="AOO38" s="10">
        <v>8</v>
      </c>
      <c r="AOT38"/>
      <c r="AOU38" t="s">
        <v>1328</v>
      </c>
      <c r="AOV38" t="s">
        <v>1329</v>
      </c>
      <c r="AOW38" t="s">
        <v>1234</v>
      </c>
      <c r="AOX38" t="s">
        <v>1330</v>
      </c>
      <c r="AOY38" t="s">
        <v>1331</v>
      </c>
      <c r="AOZ38" t="s">
        <v>14</v>
      </c>
      <c r="APA38" s="9">
        <v>45195</v>
      </c>
      <c r="APB38" s="9"/>
      <c r="APC38" s="9"/>
      <c r="APE38" s="10">
        <v>8</v>
      </c>
      <c r="APJ38"/>
      <c r="APK38" t="s">
        <v>1328</v>
      </c>
      <c r="APL38" t="s">
        <v>1329</v>
      </c>
      <c r="APM38" t="s">
        <v>1234</v>
      </c>
      <c r="APN38" t="s">
        <v>1330</v>
      </c>
      <c r="APO38" t="s">
        <v>1331</v>
      </c>
      <c r="APP38" t="s">
        <v>14</v>
      </c>
      <c r="APQ38" s="9">
        <v>45195</v>
      </c>
      <c r="APR38" s="9"/>
      <c r="APS38" s="9"/>
      <c r="APU38" s="10">
        <v>8</v>
      </c>
      <c r="APZ38"/>
      <c r="AQA38" t="s">
        <v>1328</v>
      </c>
      <c r="AQB38" t="s">
        <v>1329</v>
      </c>
      <c r="AQC38" t="s">
        <v>1234</v>
      </c>
      <c r="AQD38" t="s">
        <v>1330</v>
      </c>
      <c r="AQE38" t="s">
        <v>1331</v>
      </c>
      <c r="AQF38" t="s">
        <v>14</v>
      </c>
      <c r="AQG38" s="9">
        <v>45195</v>
      </c>
      <c r="AQH38" s="9"/>
      <c r="AQI38" s="9"/>
      <c r="AQK38" s="10">
        <v>8</v>
      </c>
      <c r="AQP38"/>
      <c r="AQQ38" t="s">
        <v>1328</v>
      </c>
      <c r="AQR38" t="s">
        <v>1329</v>
      </c>
      <c r="AQS38" t="s">
        <v>1234</v>
      </c>
      <c r="AQT38" t="s">
        <v>1330</v>
      </c>
      <c r="AQU38" t="s">
        <v>1331</v>
      </c>
      <c r="AQV38" t="s">
        <v>14</v>
      </c>
      <c r="AQW38" s="9">
        <v>45195</v>
      </c>
      <c r="AQX38" s="9"/>
      <c r="AQY38" s="9"/>
      <c r="ARA38" s="10">
        <v>8</v>
      </c>
      <c r="ARF38"/>
      <c r="ARG38" t="s">
        <v>1328</v>
      </c>
      <c r="ARH38" t="s">
        <v>1329</v>
      </c>
      <c r="ARI38" t="s">
        <v>1234</v>
      </c>
      <c r="ARJ38" t="s">
        <v>1330</v>
      </c>
      <c r="ARK38" t="s">
        <v>1331</v>
      </c>
      <c r="ARL38" t="s">
        <v>14</v>
      </c>
      <c r="ARM38" s="9">
        <v>45195</v>
      </c>
      <c r="ARN38" s="9"/>
      <c r="ARO38" s="9"/>
      <c r="ARQ38" s="10">
        <v>8</v>
      </c>
      <c r="ARV38"/>
      <c r="ARW38" t="s">
        <v>1328</v>
      </c>
      <c r="ARX38" t="s">
        <v>1329</v>
      </c>
      <c r="ARY38" t="s">
        <v>1234</v>
      </c>
      <c r="ARZ38" t="s">
        <v>1330</v>
      </c>
      <c r="ASA38" t="s">
        <v>1331</v>
      </c>
      <c r="ASB38" t="s">
        <v>14</v>
      </c>
      <c r="ASC38" s="9">
        <v>45195</v>
      </c>
      <c r="ASD38" s="9"/>
      <c r="ASE38" s="9"/>
      <c r="ASG38" s="10">
        <v>8</v>
      </c>
      <c r="ASL38"/>
      <c r="ASM38" t="s">
        <v>1328</v>
      </c>
      <c r="ASN38" t="s">
        <v>1329</v>
      </c>
      <c r="ASO38" t="s">
        <v>1234</v>
      </c>
      <c r="ASP38" t="s">
        <v>1330</v>
      </c>
      <c r="ASQ38" t="s">
        <v>1331</v>
      </c>
      <c r="ASR38" t="s">
        <v>14</v>
      </c>
      <c r="ASS38" s="9">
        <v>45195</v>
      </c>
      <c r="AST38" s="9"/>
      <c r="ASU38" s="9"/>
      <c r="ASW38" s="10">
        <v>8</v>
      </c>
      <c r="ATB38"/>
      <c r="ATC38" t="s">
        <v>1328</v>
      </c>
      <c r="ATD38" t="s">
        <v>1329</v>
      </c>
      <c r="ATE38" t="s">
        <v>1234</v>
      </c>
      <c r="ATF38" t="s">
        <v>1330</v>
      </c>
      <c r="ATG38" t="s">
        <v>1331</v>
      </c>
      <c r="ATH38" t="s">
        <v>14</v>
      </c>
      <c r="ATI38" s="9">
        <v>45195</v>
      </c>
      <c r="ATJ38" s="9"/>
      <c r="ATK38" s="9"/>
      <c r="ATM38" s="10">
        <v>8</v>
      </c>
      <c r="ATR38"/>
      <c r="ATS38" t="s">
        <v>1328</v>
      </c>
      <c r="ATT38" t="s">
        <v>1329</v>
      </c>
      <c r="ATU38" t="s">
        <v>1234</v>
      </c>
      <c r="ATV38" t="s">
        <v>1330</v>
      </c>
      <c r="ATW38" t="s">
        <v>1331</v>
      </c>
      <c r="ATX38" t="s">
        <v>14</v>
      </c>
      <c r="ATY38" s="9">
        <v>45195</v>
      </c>
      <c r="ATZ38" s="9"/>
      <c r="AUA38" s="9"/>
      <c r="AUC38" s="10">
        <v>8</v>
      </c>
      <c r="AUH38"/>
      <c r="AUI38" t="s">
        <v>1328</v>
      </c>
      <c r="AUJ38" t="s">
        <v>1329</v>
      </c>
      <c r="AUK38" t="s">
        <v>1234</v>
      </c>
      <c r="AUL38" t="s">
        <v>1330</v>
      </c>
      <c r="AUM38" t="s">
        <v>1331</v>
      </c>
      <c r="AUN38" t="s">
        <v>14</v>
      </c>
      <c r="AUO38" s="9">
        <v>45195</v>
      </c>
      <c r="AUP38" s="9"/>
      <c r="AUQ38" s="9"/>
      <c r="AUS38" s="10">
        <v>8</v>
      </c>
      <c r="AUX38"/>
      <c r="AUY38" t="s">
        <v>1328</v>
      </c>
      <c r="AUZ38" t="s">
        <v>1329</v>
      </c>
      <c r="AVA38" t="s">
        <v>1234</v>
      </c>
      <c r="AVB38" t="s">
        <v>1330</v>
      </c>
      <c r="AVC38" t="s">
        <v>1331</v>
      </c>
      <c r="AVD38" t="s">
        <v>14</v>
      </c>
      <c r="AVE38" s="9">
        <v>45195</v>
      </c>
      <c r="AVF38" s="9"/>
      <c r="AVG38" s="9"/>
      <c r="AVI38" s="10">
        <v>8</v>
      </c>
      <c r="AVN38"/>
      <c r="AVO38" t="s">
        <v>1328</v>
      </c>
      <c r="AVP38" t="s">
        <v>1329</v>
      </c>
      <c r="AVQ38" t="s">
        <v>1234</v>
      </c>
      <c r="AVR38" t="s">
        <v>1330</v>
      </c>
      <c r="AVS38" t="s">
        <v>1331</v>
      </c>
      <c r="AVT38" t="s">
        <v>14</v>
      </c>
      <c r="AVU38" s="9">
        <v>45195</v>
      </c>
      <c r="AVV38" s="9"/>
      <c r="AVW38" s="9"/>
      <c r="AVY38" s="10">
        <v>8</v>
      </c>
      <c r="AWD38"/>
      <c r="AWE38" t="s">
        <v>1328</v>
      </c>
      <c r="AWF38" t="s">
        <v>1329</v>
      </c>
      <c r="AWG38" t="s">
        <v>1234</v>
      </c>
      <c r="AWH38" t="s">
        <v>1330</v>
      </c>
      <c r="AWI38" t="s">
        <v>1331</v>
      </c>
      <c r="AWJ38" t="s">
        <v>14</v>
      </c>
      <c r="AWK38" s="9">
        <v>45195</v>
      </c>
      <c r="AWL38" s="9"/>
      <c r="AWM38" s="9"/>
      <c r="AWO38" s="10">
        <v>8</v>
      </c>
      <c r="AWT38"/>
      <c r="AWU38" t="s">
        <v>1328</v>
      </c>
      <c r="AWV38" t="s">
        <v>1329</v>
      </c>
      <c r="AWW38" t="s">
        <v>1234</v>
      </c>
      <c r="AWX38" t="s">
        <v>1330</v>
      </c>
      <c r="AWY38" t="s">
        <v>1331</v>
      </c>
      <c r="AWZ38" t="s">
        <v>14</v>
      </c>
      <c r="AXA38" s="9">
        <v>45195</v>
      </c>
      <c r="AXB38" s="9"/>
      <c r="AXC38" s="9"/>
      <c r="AXE38" s="10">
        <v>8</v>
      </c>
      <c r="AXJ38"/>
      <c r="AXK38" t="s">
        <v>1328</v>
      </c>
      <c r="AXL38" t="s">
        <v>1329</v>
      </c>
      <c r="AXM38" t="s">
        <v>1234</v>
      </c>
      <c r="AXN38" t="s">
        <v>1330</v>
      </c>
      <c r="AXO38" t="s">
        <v>1331</v>
      </c>
      <c r="AXP38" t="s">
        <v>14</v>
      </c>
      <c r="AXQ38" s="9">
        <v>45195</v>
      </c>
      <c r="AXR38" s="9"/>
      <c r="AXS38" s="9"/>
      <c r="AXU38" s="10">
        <v>8</v>
      </c>
      <c r="AXZ38"/>
      <c r="AYA38" t="s">
        <v>1328</v>
      </c>
      <c r="AYB38" t="s">
        <v>1329</v>
      </c>
      <c r="AYC38" t="s">
        <v>1234</v>
      </c>
      <c r="AYD38" t="s">
        <v>1330</v>
      </c>
      <c r="AYE38" t="s">
        <v>1331</v>
      </c>
      <c r="AYF38" t="s">
        <v>14</v>
      </c>
      <c r="AYG38" s="9">
        <v>45195</v>
      </c>
      <c r="AYH38" s="9"/>
      <c r="AYI38" s="9"/>
      <c r="AYK38" s="10">
        <v>8</v>
      </c>
      <c r="AYP38"/>
      <c r="AYQ38" t="s">
        <v>1328</v>
      </c>
      <c r="AYR38" t="s">
        <v>1329</v>
      </c>
      <c r="AYS38" t="s">
        <v>1234</v>
      </c>
      <c r="AYT38" t="s">
        <v>1330</v>
      </c>
      <c r="AYU38" t="s">
        <v>1331</v>
      </c>
      <c r="AYV38" t="s">
        <v>14</v>
      </c>
      <c r="AYW38" s="9">
        <v>45195</v>
      </c>
      <c r="AYX38" s="9"/>
      <c r="AYY38" s="9"/>
      <c r="AZA38" s="10">
        <v>8</v>
      </c>
      <c r="AZF38"/>
      <c r="AZG38" t="s">
        <v>1328</v>
      </c>
      <c r="AZH38" t="s">
        <v>1329</v>
      </c>
      <c r="AZI38" t="s">
        <v>1234</v>
      </c>
      <c r="AZJ38" t="s">
        <v>1330</v>
      </c>
      <c r="AZK38" t="s">
        <v>1331</v>
      </c>
      <c r="AZL38" t="s">
        <v>14</v>
      </c>
      <c r="AZM38" s="9">
        <v>45195</v>
      </c>
      <c r="AZN38" s="9"/>
      <c r="AZO38" s="9"/>
      <c r="AZQ38" s="10">
        <v>8</v>
      </c>
      <c r="AZV38"/>
      <c r="AZW38" t="s">
        <v>1328</v>
      </c>
      <c r="AZX38" t="s">
        <v>1329</v>
      </c>
      <c r="AZY38" t="s">
        <v>1234</v>
      </c>
      <c r="AZZ38" t="s">
        <v>1330</v>
      </c>
      <c r="BAA38" t="s">
        <v>1331</v>
      </c>
      <c r="BAB38" t="s">
        <v>14</v>
      </c>
      <c r="BAC38" s="9">
        <v>45195</v>
      </c>
      <c r="BAD38" s="9"/>
      <c r="BAE38" s="9"/>
      <c r="BAG38" s="10">
        <v>8</v>
      </c>
      <c r="BAL38"/>
      <c r="BAM38" t="s">
        <v>1328</v>
      </c>
      <c r="BAN38" t="s">
        <v>1329</v>
      </c>
      <c r="BAO38" t="s">
        <v>1234</v>
      </c>
      <c r="BAP38" t="s">
        <v>1330</v>
      </c>
      <c r="BAQ38" t="s">
        <v>1331</v>
      </c>
      <c r="BAR38" t="s">
        <v>14</v>
      </c>
      <c r="BAS38" s="9">
        <v>45195</v>
      </c>
      <c r="BAT38" s="9"/>
      <c r="BAU38" s="9"/>
      <c r="BAW38" s="10">
        <v>8</v>
      </c>
      <c r="BBB38"/>
      <c r="BBC38" t="s">
        <v>1328</v>
      </c>
      <c r="BBD38" t="s">
        <v>1329</v>
      </c>
      <c r="BBE38" t="s">
        <v>1234</v>
      </c>
      <c r="BBF38" t="s">
        <v>1330</v>
      </c>
      <c r="BBG38" t="s">
        <v>1331</v>
      </c>
      <c r="BBH38" t="s">
        <v>14</v>
      </c>
      <c r="BBI38" s="9">
        <v>45195</v>
      </c>
      <c r="BBJ38" s="9"/>
      <c r="BBK38" s="9"/>
      <c r="BBM38" s="10">
        <v>8</v>
      </c>
      <c r="BBR38"/>
      <c r="BBS38" t="s">
        <v>1328</v>
      </c>
      <c r="BBT38" t="s">
        <v>1329</v>
      </c>
      <c r="BBU38" t="s">
        <v>1234</v>
      </c>
      <c r="BBV38" t="s">
        <v>1330</v>
      </c>
      <c r="BBW38" t="s">
        <v>1331</v>
      </c>
      <c r="BBX38" t="s">
        <v>14</v>
      </c>
      <c r="BBY38" s="9">
        <v>45195</v>
      </c>
      <c r="BBZ38" s="9"/>
      <c r="BCA38" s="9"/>
      <c r="BCC38" s="10">
        <v>8</v>
      </c>
      <c r="BCH38"/>
      <c r="BCI38" t="s">
        <v>1328</v>
      </c>
      <c r="BCJ38" t="s">
        <v>1329</v>
      </c>
      <c r="BCK38" t="s">
        <v>1234</v>
      </c>
      <c r="BCL38" t="s">
        <v>1330</v>
      </c>
      <c r="BCM38" t="s">
        <v>1331</v>
      </c>
      <c r="BCN38" t="s">
        <v>14</v>
      </c>
      <c r="BCO38" s="9">
        <v>45195</v>
      </c>
      <c r="BCP38" s="9"/>
      <c r="BCQ38" s="9"/>
      <c r="BCS38" s="10">
        <v>8</v>
      </c>
      <c r="BCX38"/>
      <c r="BCY38" t="s">
        <v>1328</v>
      </c>
      <c r="BCZ38" t="s">
        <v>1329</v>
      </c>
      <c r="BDA38" t="s">
        <v>1234</v>
      </c>
      <c r="BDB38" t="s">
        <v>1330</v>
      </c>
      <c r="BDC38" t="s">
        <v>1331</v>
      </c>
      <c r="BDD38" t="s">
        <v>14</v>
      </c>
      <c r="BDE38" s="9">
        <v>45195</v>
      </c>
      <c r="BDF38" s="9"/>
      <c r="BDG38" s="9"/>
      <c r="BDI38" s="10">
        <v>8</v>
      </c>
      <c r="BDN38"/>
      <c r="BDO38" t="s">
        <v>1328</v>
      </c>
      <c r="BDP38" t="s">
        <v>1329</v>
      </c>
      <c r="BDQ38" t="s">
        <v>1234</v>
      </c>
      <c r="BDR38" t="s">
        <v>1330</v>
      </c>
      <c r="BDS38" t="s">
        <v>1331</v>
      </c>
      <c r="BDT38" t="s">
        <v>14</v>
      </c>
      <c r="BDU38" s="9">
        <v>45195</v>
      </c>
      <c r="BDV38" s="9"/>
      <c r="BDW38" s="9"/>
      <c r="BDY38" s="10">
        <v>8</v>
      </c>
      <c r="BED38"/>
      <c r="BEE38" t="s">
        <v>1328</v>
      </c>
      <c r="BEF38" t="s">
        <v>1329</v>
      </c>
      <c r="BEG38" t="s">
        <v>1234</v>
      </c>
      <c r="BEH38" t="s">
        <v>1330</v>
      </c>
      <c r="BEI38" t="s">
        <v>1331</v>
      </c>
      <c r="BEJ38" t="s">
        <v>14</v>
      </c>
      <c r="BEK38" s="9">
        <v>45195</v>
      </c>
      <c r="BEL38" s="9"/>
      <c r="BEM38" s="9"/>
      <c r="BEO38" s="10">
        <v>8</v>
      </c>
      <c r="BET38"/>
      <c r="BEU38" t="s">
        <v>1328</v>
      </c>
      <c r="BEV38" t="s">
        <v>1329</v>
      </c>
      <c r="BEW38" t="s">
        <v>1234</v>
      </c>
      <c r="BEX38" t="s">
        <v>1330</v>
      </c>
      <c r="BEY38" t="s">
        <v>1331</v>
      </c>
      <c r="BEZ38" t="s">
        <v>14</v>
      </c>
      <c r="BFA38" s="9">
        <v>45195</v>
      </c>
      <c r="BFB38" s="9"/>
      <c r="BFC38" s="9"/>
      <c r="BFE38" s="10">
        <v>8</v>
      </c>
      <c r="BFJ38"/>
      <c r="BFK38" t="s">
        <v>1328</v>
      </c>
      <c r="BFL38" t="s">
        <v>1329</v>
      </c>
      <c r="BFM38" t="s">
        <v>1234</v>
      </c>
      <c r="BFN38" t="s">
        <v>1330</v>
      </c>
      <c r="BFO38" t="s">
        <v>1331</v>
      </c>
      <c r="BFP38" t="s">
        <v>14</v>
      </c>
      <c r="BFQ38" s="9">
        <v>45195</v>
      </c>
      <c r="BFR38" s="9"/>
      <c r="BFS38" s="9"/>
      <c r="BFU38" s="10">
        <v>8</v>
      </c>
      <c r="BFZ38"/>
      <c r="BGA38" t="s">
        <v>1328</v>
      </c>
      <c r="BGB38" t="s">
        <v>1329</v>
      </c>
      <c r="BGC38" t="s">
        <v>1234</v>
      </c>
      <c r="BGD38" t="s">
        <v>1330</v>
      </c>
      <c r="BGE38" t="s">
        <v>1331</v>
      </c>
      <c r="BGF38" t="s">
        <v>14</v>
      </c>
      <c r="BGG38" s="9">
        <v>45195</v>
      </c>
      <c r="BGH38" s="9"/>
      <c r="BGI38" s="9"/>
      <c r="BGK38" s="10">
        <v>8</v>
      </c>
      <c r="BGP38"/>
      <c r="BGQ38" t="s">
        <v>1328</v>
      </c>
      <c r="BGR38" t="s">
        <v>1329</v>
      </c>
      <c r="BGS38" t="s">
        <v>1234</v>
      </c>
      <c r="BGT38" t="s">
        <v>1330</v>
      </c>
      <c r="BGU38" t="s">
        <v>1331</v>
      </c>
      <c r="BGV38" t="s">
        <v>14</v>
      </c>
      <c r="BGW38" s="9">
        <v>45195</v>
      </c>
      <c r="BGX38" s="9"/>
      <c r="BGY38" s="9"/>
      <c r="BHA38" s="10">
        <v>8</v>
      </c>
      <c r="BHF38"/>
      <c r="BHG38" t="s">
        <v>1328</v>
      </c>
      <c r="BHH38" t="s">
        <v>1329</v>
      </c>
      <c r="BHI38" t="s">
        <v>1234</v>
      </c>
      <c r="BHJ38" t="s">
        <v>1330</v>
      </c>
      <c r="BHK38" t="s">
        <v>1331</v>
      </c>
      <c r="BHL38" t="s">
        <v>14</v>
      </c>
      <c r="BHM38" s="9">
        <v>45195</v>
      </c>
      <c r="BHN38" s="9"/>
      <c r="BHO38" s="9"/>
      <c r="BHQ38" s="10">
        <v>8</v>
      </c>
      <c r="BHV38"/>
      <c r="BHW38" t="s">
        <v>1328</v>
      </c>
      <c r="BHX38" t="s">
        <v>1329</v>
      </c>
      <c r="BHY38" t="s">
        <v>1234</v>
      </c>
      <c r="BHZ38" t="s">
        <v>1330</v>
      </c>
      <c r="BIA38" t="s">
        <v>1331</v>
      </c>
      <c r="BIB38" t="s">
        <v>14</v>
      </c>
      <c r="BIC38" s="9">
        <v>45195</v>
      </c>
      <c r="BID38" s="9"/>
      <c r="BIE38" s="9"/>
      <c r="BIG38" s="10">
        <v>8</v>
      </c>
      <c r="BIL38"/>
      <c r="BIM38" t="s">
        <v>1328</v>
      </c>
      <c r="BIN38" t="s">
        <v>1329</v>
      </c>
      <c r="BIO38" t="s">
        <v>1234</v>
      </c>
      <c r="BIP38" t="s">
        <v>1330</v>
      </c>
      <c r="BIQ38" t="s">
        <v>1331</v>
      </c>
      <c r="BIR38" t="s">
        <v>14</v>
      </c>
      <c r="BIS38" s="9">
        <v>45195</v>
      </c>
      <c r="BIT38" s="9"/>
      <c r="BIU38" s="9"/>
      <c r="BIW38" s="10">
        <v>8</v>
      </c>
      <c r="BJB38"/>
      <c r="BJC38" t="s">
        <v>1328</v>
      </c>
      <c r="BJD38" t="s">
        <v>1329</v>
      </c>
      <c r="BJE38" t="s">
        <v>1234</v>
      </c>
      <c r="BJF38" t="s">
        <v>1330</v>
      </c>
      <c r="BJG38" t="s">
        <v>1331</v>
      </c>
      <c r="BJH38" t="s">
        <v>14</v>
      </c>
      <c r="BJI38" s="9">
        <v>45195</v>
      </c>
      <c r="BJJ38" s="9"/>
      <c r="BJK38" s="9"/>
      <c r="BJM38" s="10">
        <v>8</v>
      </c>
      <c r="BJR38"/>
      <c r="BJS38" t="s">
        <v>1328</v>
      </c>
      <c r="BJT38" t="s">
        <v>1329</v>
      </c>
      <c r="BJU38" t="s">
        <v>1234</v>
      </c>
      <c r="BJV38" t="s">
        <v>1330</v>
      </c>
      <c r="BJW38" t="s">
        <v>1331</v>
      </c>
      <c r="BJX38" t="s">
        <v>14</v>
      </c>
      <c r="BJY38" s="9">
        <v>45195</v>
      </c>
      <c r="BJZ38" s="9"/>
      <c r="BKA38" s="9"/>
      <c r="BKC38" s="10">
        <v>8</v>
      </c>
      <c r="BKH38"/>
      <c r="BKI38" t="s">
        <v>1328</v>
      </c>
      <c r="BKJ38" t="s">
        <v>1329</v>
      </c>
      <c r="BKK38" t="s">
        <v>1234</v>
      </c>
      <c r="BKL38" t="s">
        <v>1330</v>
      </c>
      <c r="BKM38" t="s">
        <v>1331</v>
      </c>
      <c r="BKN38" t="s">
        <v>14</v>
      </c>
      <c r="BKO38" s="9">
        <v>45195</v>
      </c>
      <c r="BKP38" s="9"/>
      <c r="BKQ38" s="9"/>
      <c r="BKS38" s="10">
        <v>8</v>
      </c>
      <c r="BKX38"/>
      <c r="BKY38" t="s">
        <v>1328</v>
      </c>
      <c r="BKZ38" t="s">
        <v>1329</v>
      </c>
      <c r="BLA38" t="s">
        <v>1234</v>
      </c>
      <c r="BLB38" t="s">
        <v>1330</v>
      </c>
      <c r="BLC38" t="s">
        <v>1331</v>
      </c>
      <c r="BLD38" t="s">
        <v>14</v>
      </c>
      <c r="BLE38" s="9">
        <v>45195</v>
      </c>
      <c r="BLF38" s="9"/>
      <c r="BLG38" s="9"/>
      <c r="BLI38" s="10">
        <v>8</v>
      </c>
      <c r="BLN38"/>
      <c r="BLO38" t="s">
        <v>1328</v>
      </c>
      <c r="BLP38" t="s">
        <v>1329</v>
      </c>
      <c r="BLQ38" t="s">
        <v>1234</v>
      </c>
      <c r="BLR38" t="s">
        <v>1330</v>
      </c>
      <c r="BLS38" t="s">
        <v>1331</v>
      </c>
      <c r="BLT38" t="s">
        <v>14</v>
      </c>
      <c r="BLU38" s="9">
        <v>45195</v>
      </c>
      <c r="BLV38" s="9"/>
      <c r="BLW38" s="9"/>
      <c r="BLY38" s="10">
        <v>8</v>
      </c>
      <c r="BMD38"/>
      <c r="BME38" t="s">
        <v>1328</v>
      </c>
      <c r="BMF38" t="s">
        <v>1329</v>
      </c>
      <c r="BMG38" t="s">
        <v>1234</v>
      </c>
      <c r="BMH38" t="s">
        <v>1330</v>
      </c>
      <c r="BMI38" t="s">
        <v>1331</v>
      </c>
      <c r="BMJ38" t="s">
        <v>14</v>
      </c>
      <c r="BMK38" s="9">
        <v>45195</v>
      </c>
      <c r="BML38" s="9"/>
      <c r="BMM38" s="9"/>
      <c r="BMO38" s="10">
        <v>8</v>
      </c>
      <c r="BMT38"/>
      <c r="BMU38" t="s">
        <v>1328</v>
      </c>
      <c r="BMV38" t="s">
        <v>1329</v>
      </c>
      <c r="BMW38" t="s">
        <v>1234</v>
      </c>
      <c r="BMX38" t="s">
        <v>1330</v>
      </c>
      <c r="BMY38" t="s">
        <v>1331</v>
      </c>
      <c r="BMZ38" t="s">
        <v>14</v>
      </c>
      <c r="BNA38" s="9">
        <v>45195</v>
      </c>
      <c r="BNB38" s="9"/>
      <c r="BNC38" s="9"/>
      <c r="BNE38" s="10">
        <v>8</v>
      </c>
      <c r="BNJ38"/>
      <c r="BNK38" t="s">
        <v>1328</v>
      </c>
      <c r="BNL38" t="s">
        <v>1329</v>
      </c>
      <c r="BNM38" t="s">
        <v>1234</v>
      </c>
      <c r="BNN38" t="s">
        <v>1330</v>
      </c>
      <c r="BNO38" t="s">
        <v>1331</v>
      </c>
      <c r="BNP38" t="s">
        <v>14</v>
      </c>
      <c r="BNQ38" s="9">
        <v>45195</v>
      </c>
      <c r="BNR38" s="9"/>
      <c r="BNS38" s="9"/>
      <c r="BNU38" s="10">
        <v>8</v>
      </c>
      <c r="BNZ38"/>
      <c r="BOA38" t="s">
        <v>1328</v>
      </c>
      <c r="BOB38" t="s">
        <v>1329</v>
      </c>
      <c r="BOC38" t="s">
        <v>1234</v>
      </c>
      <c r="BOD38" t="s">
        <v>1330</v>
      </c>
      <c r="BOE38" t="s">
        <v>1331</v>
      </c>
      <c r="BOF38" t="s">
        <v>14</v>
      </c>
      <c r="BOG38" s="9">
        <v>45195</v>
      </c>
      <c r="BOH38" s="9"/>
      <c r="BOI38" s="9"/>
      <c r="BOK38" s="10">
        <v>8</v>
      </c>
      <c r="BOP38"/>
      <c r="BOQ38" t="s">
        <v>1328</v>
      </c>
      <c r="BOR38" t="s">
        <v>1329</v>
      </c>
      <c r="BOS38" t="s">
        <v>1234</v>
      </c>
      <c r="BOT38" t="s">
        <v>1330</v>
      </c>
      <c r="BOU38" t="s">
        <v>1331</v>
      </c>
      <c r="BOV38" t="s">
        <v>14</v>
      </c>
      <c r="BOW38" s="9">
        <v>45195</v>
      </c>
      <c r="BOX38" s="9"/>
      <c r="BOY38" s="9"/>
      <c r="BPA38" s="10">
        <v>8</v>
      </c>
      <c r="BPF38"/>
      <c r="BPG38" t="s">
        <v>1328</v>
      </c>
      <c r="BPH38" t="s">
        <v>1329</v>
      </c>
      <c r="BPI38" t="s">
        <v>1234</v>
      </c>
      <c r="BPJ38" t="s">
        <v>1330</v>
      </c>
      <c r="BPK38" t="s">
        <v>1331</v>
      </c>
      <c r="BPL38" t="s">
        <v>14</v>
      </c>
      <c r="BPM38" s="9">
        <v>45195</v>
      </c>
      <c r="BPN38" s="9"/>
      <c r="BPO38" s="9"/>
      <c r="BPQ38" s="10">
        <v>8</v>
      </c>
      <c r="BPV38"/>
      <c r="BPW38" t="s">
        <v>1328</v>
      </c>
      <c r="BPX38" t="s">
        <v>1329</v>
      </c>
      <c r="BPY38" t="s">
        <v>1234</v>
      </c>
      <c r="BPZ38" t="s">
        <v>1330</v>
      </c>
      <c r="BQA38" t="s">
        <v>1331</v>
      </c>
      <c r="BQB38" t="s">
        <v>14</v>
      </c>
      <c r="BQC38" s="9">
        <v>45195</v>
      </c>
      <c r="BQD38" s="9"/>
      <c r="BQE38" s="9"/>
      <c r="BQG38" s="10">
        <v>8</v>
      </c>
      <c r="BQL38"/>
      <c r="BQM38" t="s">
        <v>1328</v>
      </c>
      <c r="BQN38" t="s">
        <v>1329</v>
      </c>
      <c r="BQO38" t="s">
        <v>1234</v>
      </c>
      <c r="BQP38" t="s">
        <v>1330</v>
      </c>
      <c r="BQQ38" t="s">
        <v>1331</v>
      </c>
      <c r="BQR38" t="s">
        <v>14</v>
      </c>
      <c r="BQS38" s="9">
        <v>45195</v>
      </c>
      <c r="BQT38" s="9"/>
      <c r="BQU38" s="9"/>
      <c r="BQW38" s="10">
        <v>8</v>
      </c>
      <c r="BRB38"/>
      <c r="BRC38" t="s">
        <v>1328</v>
      </c>
      <c r="BRD38" t="s">
        <v>1329</v>
      </c>
      <c r="BRE38" t="s">
        <v>1234</v>
      </c>
      <c r="BRF38" t="s">
        <v>1330</v>
      </c>
      <c r="BRG38" t="s">
        <v>1331</v>
      </c>
      <c r="BRH38" t="s">
        <v>14</v>
      </c>
      <c r="BRI38" s="9">
        <v>45195</v>
      </c>
      <c r="BRJ38" s="9"/>
      <c r="BRK38" s="9"/>
      <c r="BRM38" s="10">
        <v>8</v>
      </c>
      <c r="BRR38"/>
      <c r="BRS38" t="s">
        <v>1328</v>
      </c>
      <c r="BRT38" t="s">
        <v>1329</v>
      </c>
      <c r="BRU38" t="s">
        <v>1234</v>
      </c>
      <c r="BRV38" t="s">
        <v>1330</v>
      </c>
      <c r="BRW38" t="s">
        <v>1331</v>
      </c>
      <c r="BRX38" t="s">
        <v>14</v>
      </c>
      <c r="BRY38" s="9">
        <v>45195</v>
      </c>
      <c r="BRZ38" s="9"/>
      <c r="BSA38" s="9"/>
      <c r="BSC38" s="10">
        <v>8</v>
      </c>
      <c r="BSH38"/>
      <c r="BSI38" t="s">
        <v>1328</v>
      </c>
      <c r="BSJ38" t="s">
        <v>1329</v>
      </c>
      <c r="BSK38" t="s">
        <v>1234</v>
      </c>
      <c r="BSL38" t="s">
        <v>1330</v>
      </c>
      <c r="BSM38" t="s">
        <v>1331</v>
      </c>
      <c r="BSN38" t="s">
        <v>14</v>
      </c>
      <c r="BSO38" s="9">
        <v>45195</v>
      </c>
      <c r="BSP38" s="9"/>
      <c r="BSQ38" s="9"/>
      <c r="BSS38" s="10">
        <v>8</v>
      </c>
      <c r="BSX38"/>
      <c r="BSY38" t="s">
        <v>1328</v>
      </c>
      <c r="BSZ38" t="s">
        <v>1329</v>
      </c>
      <c r="BTA38" t="s">
        <v>1234</v>
      </c>
      <c r="BTB38" t="s">
        <v>1330</v>
      </c>
      <c r="BTC38" t="s">
        <v>1331</v>
      </c>
      <c r="BTD38" t="s">
        <v>14</v>
      </c>
      <c r="BTE38" s="9">
        <v>45195</v>
      </c>
      <c r="BTF38" s="9"/>
      <c r="BTG38" s="9"/>
      <c r="BTI38" s="10">
        <v>8</v>
      </c>
      <c r="BTN38"/>
      <c r="BTO38" t="s">
        <v>1328</v>
      </c>
      <c r="BTP38" t="s">
        <v>1329</v>
      </c>
      <c r="BTQ38" t="s">
        <v>1234</v>
      </c>
      <c r="BTR38" t="s">
        <v>1330</v>
      </c>
      <c r="BTS38" t="s">
        <v>1331</v>
      </c>
      <c r="BTT38" t="s">
        <v>14</v>
      </c>
      <c r="BTU38" s="9">
        <v>45195</v>
      </c>
      <c r="BTV38" s="9"/>
      <c r="BTW38" s="9"/>
      <c r="BTY38" s="10">
        <v>8</v>
      </c>
      <c r="BUD38"/>
      <c r="BUE38" t="s">
        <v>1328</v>
      </c>
      <c r="BUF38" t="s">
        <v>1329</v>
      </c>
      <c r="BUG38" t="s">
        <v>1234</v>
      </c>
      <c r="BUH38" t="s">
        <v>1330</v>
      </c>
      <c r="BUI38" t="s">
        <v>1331</v>
      </c>
      <c r="BUJ38" t="s">
        <v>14</v>
      </c>
      <c r="BUK38" s="9">
        <v>45195</v>
      </c>
      <c r="BUL38" s="9"/>
      <c r="BUM38" s="9"/>
      <c r="BUO38" s="10">
        <v>8</v>
      </c>
      <c r="BUT38"/>
      <c r="BUU38" t="s">
        <v>1328</v>
      </c>
      <c r="BUV38" t="s">
        <v>1329</v>
      </c>
      <c r="BUW38" t="s">
        <v>1234</v>
      </c>
      <c r="BUX38" t="s">
        <v>1330</v>
      </c>
      <c r="BUY38" t="s">
        <v>1331</v>
      </c>
      <c r="BUZ38" t="s">
        <v>14</v>
      </c>
      <c r="BVA38" s="9">
        <v>45195</v>
      </c>
      <c r="BVB38" s="9"/>
      <c r="BVC38" s="9"/>
      <c r="BVE38" s="10">
        <v>8</v>
      </c>
      <c r="BVJ38"/>
      <c r="BVK38" t="s">
        <v>1328</v>
      </c>
      <c r="BVL38" t="s">
        <v>1329</v>
      </c>
      <c r="BVM38" t="s">
        <v>1234</v>
      </c>
      <c r="BVN38" t="s">
        <v>1330</v>
      </c>
      <c r="BVO38" t="s">
        <v>1331</v>
      </c>
      <c r="BVP38" t="s">
        <v>14</v>
      </c>
      <c r="BVQ38" s="9">
        <v>45195</v>
      </c>
      <c r="BVR38" s="9"/>
      <c r="BVS38" s="9"/>
      <c r="BVU38" s="10">
        <v>8</v>
      </c>
      <c r="BVZ38"/>
      <c r="BWA38" t="s">
        <v>1328</v>
      </c>
      <c r="BWB38" t="s">
        <v>1329</v>
      </c>
      <c r="BWC38" t="s">
        <v>1234</v>
      </c>
      <c r="BWD38" t="s">
        <v>1330</v>
      </c>
      <c r="BWE38" t="s">
        <v>1331</v>
      </c>
      <c r="BWF38" t="s">
        <v>14</v>
      </c>
      <c r="BWG38" s="9">
        <v>45195</v>
      </c>
      <c r="BWH38" s="9"/>
      <c r="BWI38" s="9"/>
      <c r="BWK38" s="10">
        <v>8</v>
      </c>
      <c r="BWP38"/>
      <c r="BWQ38" t="s">
        <v>1328</v>
      </c>
      <c r="BWR38" t="s">
        <v>1329</v>
      </c>
      <c r="BWS38" t="s">
        <v>1234</v>
      </c>
      <c r="BWT38" t="s">
        <v>1330</v>
      </c>
      <c r="BWU38" t="s">
        <v>1331</v>
      </c>
      <c r="BWV38" t="s">
        <v>14</v>
      </c>
      <c r="BWW38" s="9">
        <v>45195</v>
      </c>
      <c r="BWX38" s="9"/>
      <c r="BWY38" s="9"/>
      <c r="BXA38" s="10">
        <v>8</v>
      </c>
      <c r="BXF38"/>
      <c r="BXG38" t="s">
        <v>1328</v>
      </c>
      <c r="BXH38" t="s">
        <v>1329</v>
      </c>
      <c r="BXI38" t="s">
        <v>1234</v>
      </c>
      <c r="BXJ38" t="s">
        <v>1330</v>
      </c>
      <c r="BXK38" t="s">
        <v>1331</v>
      </c>
      <c r="BXL38" t="s">
        <v>14</v>
      </c>
      <c r="BXM38" s="9">
        <v>45195</v>
      </c>
      <c r="BXN38" s="9"/>
      <c r="BXO38" s="9"/>
      <c r="BXQ38" s="10">
        <v>8</v>
      </c>
      <c r="BXV38"/>
      <c r="BXW38" t="s">
        <v>1328</v>
      </c>
      <c r="BXX38" t="s">
        <v>1329</v>
      </c>
      <c r="BXY38" t="s">
        <v>1234</v>
      </c>
      <c r="BXZ38" t="s">
        <v>1330</v>
      </c>
      <c r="BYA38" t="s">
        <v>1331</v>
      </c>
      <c r="BYB38" t="s">
        <v>14</v>
      </c>
      <c r="BYC38" s="9">
        <v>45195</v>
      </c>
      <c r="BYD38" s="9"/>
      <c r="BYE38" s="9"/>
      <c r="BYG38" s="10">
        <v>8</v>
      </c>
      <c r="BYL38"/>
      <c r="BYM38" t="s">
        <v>1328</v>
      </c>
      <c r="BYN38" t="s">
        <v>1329</v>
      </c>
      <c r="BYO38" t="s">
        <v>1234</v>
      </c>
      <c r="BYP38" t="s">
        <v>1330</v>
      </c>
      <c r="BYQ38" t="s">
        <v>1331</v>
      </c>
      <c r="BYR38" t="s">
        <v>14</v>
      </c>
      <c r="BYS38" s="9">
        <v>45195</v>
      </c>
      <c r="BYT38" s="9"/>
      <c r="BYU38" s="9"/>
      <c r="BYW38" s="10">
        <v>8</v>
      </c>
      <c r="BZB38"/>
      <c r="BZC38" t="s">
        <v>1328</v>
      </c>
      <c r="BZD38" t="s">
        <v>1329</v>
      </c>
      <c r="BZE38" t="s">
        <v>1234</v>
      </c>
      <c r="BZF38" t="s">
        <v>1330</v>
      </c>
      <c r="BZG38" t="s">
        <v>1331</v>
      </c>
      <c r="BZH38" t="s">
        <v>14</v>
      </c>
      <c r="BZI38" s="9">
        <v>45195</v>
      </c>
      <c r="BZJ38" s="9"/>
      <c r="BZK38" s="9"/>
      <c r="BZM38" s="10">
        <v>8</v>
      </c>
      <c r="BZR38"/>
      <c r="BZS38" t="s">
        <v>1328</v>
      </c>
      <c r="BZT38" t="s">
        <v>1329</v>
      </c>
      <c r="BZU38" t="s">
        <v>1234</v>
      </c>
      <c r="BZV38" t="s">
        <v>1330</v>
      </c>
      <c r="BZW38" t="s">
        <v>1331</v>
      </c>
      <c r="BZX38" t="s">
        <v>14</v>
      </c>
      <c r="BZY38" s="9">
        <v>45195</v>
      </c>
      <c r="BZZ38" s="9"/>
      <c r="CAA38" s="9"/>
      <c r="CAC38" s="10">
        <v>8</v>
      </c>
      <c r="CAH38"/>
      <c r="CAI38" t="s">
        <v>1328</v>
      </c>
      <c r="CAJ38" t="s">
        <v>1329</v>
      </c>
      <c r="CAK38" t="s">
        <v>1234</v>
      </c>
      <c r="CAL38" t="s">
        <v>1330</v>
      </c>
      <c r="CAM38" t="s">
        <v>1331</v>
      </c>
      <c r="CAN38" t="s">
        <v>14</v>
      </c>
      <c r="CAO38" s="9">
        <v>45195</v>
      </c>
      <c r="CAP38" s="9"/>
      <c r="CAQ38" s="9"/>
      <c r="CAS38" s="10">
        <v>8</v>
      </c>
      <c r="CAX38"/>
      <c r="CAY38" t="s">
        <v>1328</v>
      </c>
      <c r="CAZ38" t="s">
        <v>1329</v>
      </c>
      <c r="CBA38" t="s">
        <v>1234</v>
      </c>
      <c r="CBB38" t="s">
        <v>1330</v>
      </c>
      <c r="CBC38" t="s">
        <v>1331</v>
      </c>
      <c r="CBD38" t="s">
        <v>14</v>
      </c>
      <c r="CBE38" s="9">
        <v>45195</v>
      </c>
      <c r="CBF38" s="9"/>
      <c r="CBG38" s="9"/>
      <c r="CBI38" s="10">
        <v>8</v>
      </c>
      <c r="CBN38"/>
      <c r="CBO38" t="s">
        <v>1328</v>
      </c>
      <c r="CBP38" t="s">
        <v>1329</v>
      </c>
      <c r="CBQ38" t="s">
        <v>1234</v>
      </c>
      <c r="CBR38" t="s">
        <v>1330</v>
      </c>
      <c r="CBS38" t="s">
        <v>1331</v>
      </c>
      <c r="CBT38" t="s">
        <v>14</v>
      </c>
      <c r="CBU38" s="9">
        <v>45195</v>
      </c>
      <c r="CBV38" s="9"/>
      <c r="CBW38" s="9"/>
      <c r="CBY38" s="10">
        <v>8</v>
      </c>
      <c r="CCD38"/>
      <c r="CCE38" t="s">
        <v>1328</v>
      </c>
      <c r="CCF38" t="s">
        <v>1329</v>
      </c>
      <c r="CCG38" t="s">
        <v>1234</v>
      </c>
      <c r="CCH38" t="s">
        <v>1330</v>
      </c>
      <c r="CCI38" t="s">
        <v>1331</v>
      </c>
      <c r="CCJ38" t="s">
        <v>14</v>
      </c>
      <c r="CCK38" s="9">
        <v>45195</v>
      </c>
      <c r="CCL38" s="9"/>
      <c r="CCM38" s="9"/>
      <c r="CCO38" s="10">
        <v>8</v>
      </c>
      <c r="CCT38"/>
      <c r="CCU38" t="s">
        <v>1328</v>
      </c>
      <c r="CCV38" t="s">
        <v>1329</v>
      </c>
      <c r="CCW38" t="s">
        <v>1234</v>
      </c>
      <c r="CCX38" t="s">
        <v>1330</v>
      </c>
      <c r="CCY38" t="s">
        <v>1331</v>
      </c>
      <c r="CCZ38" t="s">
        <v>14</v>
      </c>
      <c r="CDA38" s="9">
        <v>45195</v>
      </c>
      <c r="CDB38" s="9"/>
      <c r="CDC38" s="9"/>
      <c r="CDE38" s="10">
        <v>8</v>
      </c>
      <c r="CDJ38"/>
      <c r="CDK38" t="s">
        <v>1328</v>
      </c>
      <c r="CDL38" t="s">
        <v>1329</v>
      </c>
      <c r="CDM38" t="s">
        <v>1234</v>
      </c>
      <c r="CDN38" t="s">
        <v>1330</v>
      </c>
      <c r="CDO38" t="s">
        <v>1331</v>
      </c>
      <c r="CDP38" t="s">
        <v>14</v>
      </c>
      <c r="CDQ38" s="9">
        <v>45195</v>
      </c>
      <c r="CDR38" s="9"/>
      <c r="CDS38" s="9"/>
      <c r="CDU38" s="10">
        <v>8</v>
      </c>
      <c r="CDZ38"/>
      <c r="CEA38" t="s">
        <v>1328</v>
      </c>
      <c r="CEB38" t="s">
        <v>1329</v>
      </c>
      <c r="CEC38" t="s">
        <v>1234</v>
      </c>
      <c r="CED38" t="s">
        <v>1330</v>
      </c>
      <c r="CEE38" t="s">
        <v>1331</v>
      </c>
      <c r="CEF38" t="s">
        <v>14</v>
      </c>
      <c r="CEG38" s="9">
        <v>45195</v>
      </c>
      <c r="CEH38" s="9"/>
      <c r="CEI38" s="9"/>
      <c r="CEK38" s="10">
        <v>8</v>
      </c>
      <c r="CEP38"/>
      <c r="CEQ38" t="s">
        <v>1328</v>
      </c>
      <c r="CER38" t="s">
        <v>1329</v>
      </c>
      <c r="CES38" t="s">
        <v>1234</v>
      </c>
      <c r="CET38" t="s">
        <v>1330</v>
      </c>
      <c r="CEU38" t="s">
        <v>1331</v>
      </c>
      <c r="CEV38" t="s">
        <v>14</v>
      </c>
      <c r="CEW38" s="9">
        <v>45195</v>
      </c>
      <c r="CEX38" s="9"/>
      <c r="CEY38" s="9"/>
      <c r="CFA38" s="10">
        <v>8</v>
      </c>
      <c r="CFF38"/>
      <c r="CFG38" t="s">
        <v>1328</v>
      </c>
      <c r="CFH38" t="s">
        <v>1329</v>
      </c>
      <c r="CFI38" t="s">
        <v>1234</v>
      </c>
      <c r="CFJ38" t="s">
        <v>1330</v>
      </c>
      <c r="CFK38" t="s">
        <v>1331</v>
      </c>
      <c r="CFL38" t="s">
        <v>14</v>
      </c>
      <c r="CFM38" s="9">
        <v>45195</v>
      </c>
      <c r="CFN38" s="9"/>
      <c r="CFO38" s="9"/>
      <c r="CFQ38" s="10">
        <v>8</v>
      </c>
      <c r="CFV38"/>
      <c r="CFW38" t="s">
        <v>1328</v>
      </c>
      <c r="CFX38" t="s">
        <v>1329</v>
      </c>
      <c r="CFY38" t="s">
        <v>1234</v>
      </c>
      <c r="CFZ38" t="s">
        <v>1330</v>
      </c>
      <c r="CGA38" t="s">
        <v>1331</v>
      </c>
      <c r="CGB38" t="s">
        <v>14</v>
      </c>
      <c r="CGC38" s="9">
        <v>45195</v>
      </c>
      <c r="CGD38" s="9"/>
      <c r="CGE38" s="9"/>
      <c r="CGG38" s="10">
        <v>8</v>
      </c>
      <c r="CGL38"/>
      <c r="CGM38" t="s">
        <v>1328</v>
      </c>
      <c r="CGN38" t="s">
        <v>1329</v>
      </c>
      <c r="CGO38" t="s">
        <v>1234</v>
      </c>
      <c r="CGP38" t="s">
        <v>1330</v>
      </c>
      <c r="CGQ38" t="s">
        <v>1331</v>
      </c>
      <c r="CGR38" t="s">
        <v>14</v>
      </c>
      <c r="CGS38" s="9">
        <v>45195</v>
      </c>
      <c r="CGT38" s="9"/>
      <c r="CGU38" s="9"/>
      <c r="CGW38" s="10">
        <v>8</v>
      </c>
      <c r="CHB38"/>
      <c r="CHC38" t="s">
        <v>1328</v>
      </c>
      <c r="CHD38" t="s">
        <v>1329</v>
      </c>
      <c r="CHE38" t="s">
        <v>1234</v>
      </c>
      <c r="CHF38" t="s">
        <v>1330</v>
      </c>
      <c r="CHG38" t="s">
        <v>1331</v>
      </c>
      <c r="CHH38" t="s">
        <v>14</v>
      </c>
      <c r="CHI38" s="9">
        <v>45195</v>
      </c>
      <c r="CHJ38" s="9"/>
      <c r="CHK38" s="9"/>
      <c r="CHM38" s="10">
        <v>8</v>
      </c>
      <c r="CHR38"/>
      <c r="CHS38" t="s">
        <v>1328</v>
      </c>
      <c r="CHT38" t="s">
        <v>1329</v>
      </c>
      <c r="CHU38" t="s">
        <v>1234</v>
      </c>
      <c r="CHV38" t="s">
        <v>1330</v>
      </c>
      <c r="CHW38" t="s">
        <v>1331</v>
      </c>
      <c r="CHX38" t="s">
        <v>14</v>
      </c>
      <c r="CHY38" s="9">
        <v>45195</v>
      </c>
      <c r="CHZ38" s="9"/>
      <c r="CIA38" s="9"/>
      <c r="CIC38" s="10">
        <v>8</v>
      </c>
      <c r="CIH38"/>
      <c r="CII38" t="s">
        <v>1328</v>
      </c>
      <c r="CIJ38" t="s">
        <v>1329</v>
      </c>
      <c r="CIK38" t="s">
        <v>1234</v>
      </c>
      <c r="CIL38" t="s">
        <v>1330</v>
      </c>
      <c r="CIM38" t="s">
        <v>1331</v>
      </c>
      <c r="CIN38" t="s">
        <v>14</v>
      </c>
      <c r="CIO38" s="9">
        <v>45195</v>
      </c>
      <c r="CIP38" s="9"/>
      <c r="CIQ38" s="9"/>
      <c r="CIS38" s="10">
        <v>8</v>
      </c>
      <c r="CIX38"/>
      <c r="CIY38" t="s">
        <v>1328</v>
      </c>
      <c r="CIZ38" t="s">
        <v>1329</v>
      </c>
      <c r="CJA38" t="s">
        <v>1234</v>
      </c>
      <c r="CJB38" t="s">
        <v>1330</v>
      </c>
      <c r="CJC38" t="s">
        <v>1331</v>
      </c>
      <c r="CJD38" t="s">
        <v>14</v>
      </c>
      <c r="CJE38" s="9">
        <v>45195</v>
      </c>
      <c r="CJF38" s="9"/>
      <c r="CJG38" s="9"/>
      <c r="CJI38" s="10">
        <v>8</v>
      </c>
      <c r="CJN38"/>
      <c r="CJO38" t="s">
        <v>1328</v>
      </c>
      <c r="CJP38" t="s">
        <v>1329</v>
      </c>
      <c r="CJQ38" t="s">
        <v>1234</v>
      </c>
      <c r="CJR38" t="s">
        <v>1330</v>
      </c>
      <c r="CJS38" t="s">
        <v>1331</v>
      </c>
      <c r="CJT38" t="s">
        <v>14</v>
      </c>
      <c r="CJU38" s="9">
        <v>45195</v>
      </c>
      <c r="CJV38" s="9"/>
      <c r="CJW38" s="9"/>
      <c r="CJY38" s="10">
        <v>8</v>
      </c>
      <c r="CKD38"/>
      <c r="CKE38" t="s">
        <v>1328</v>
      </c>
      <c r="CKF38" t="s">
        <v>1329</v>
      </c>
      <c r="CKG38" t="s">
        <v>1234</v>
      </c>
      <c r="CKH38" t="s">
        <v>1330</v>
      </c>
      <c r="CKI38" t="s">
        <v>1331</v>
      </c>
      <c r="CKJ38" t="s">
        <v>14</v>
      </c>
      <c r="CKK38" s="9">
        <v>45195</v>
      </c>
      <c r="CKL38" s="9"/>
      <c r="CKM38" s="9"/>
      <c r="CKO38" s="10">
        <v>8</v>
      </c>
      <c r="CKT38"/>
      <c r="CKU38" t="s">
        <v>1328</v>
      </c>
      <c r="CKV38" t="s">
        <v>1329</v>
      </c>
      <c r="CKW38" t="s">
        <v>1234</v>
      </c>
      <c r="CKX38" t="s">
        <v>1330</v>
      </c>
      <c r="CKY38" t="s">
        <v>1331</v>
      </c>
      <c r="CKZ38" t="s">
        <v>14</v>
      </c>
      <c r="CLA38" s="9">
        <v>45195</v>
      </c>
      <c r="CLB38" s="9"/>
      <c r="CLC38" s="9"/>
      <c r="CLE38" s="10">
        <v>8</v>
      </c>
      <c r="CLJ38"/>
      <c r="CLK38" t="s">
        <v>1328</v>
      </c>
      <c r="CLL38" t="s">
        <v>1329</v>
      </c>
      <c r="CLM38" t="s">
        <v>1234</v>
      </c>
      <c r="CLN38" t="s">
        <v>1330</v>
      </c>
      <c r="CLO38" t="s">
        <v>1331</v>
      </c>
      <c r="CLP38" t="s">
        <v>14</v>
      </c>
      <c r="CLQ38" s="9">
        <v>45195</v>
      </c>
      <c r="CLR38" s="9"/>
      <c r="CLS38" s="9"/>
      <c r="CLU38" s="10">
        <v>8</v>
      </c>
      <c r="CLZ38"/>
      <c r="CMA38" t="s">
        <v>1328</v>
      </c>
      <c r="CMB38" t="s">
        <v>1329</v>
      </c>
      <c r="CMC38" t="s">
        <v>1234</v>
      </c>
      <c r="CMD38" t="s">
        <v>1330</v>
      </c>
      <c r="CME38" t="s">
        <v>1331</v>
      </c>
      <c r="CMF38" t="s">
        <v>14</v>
      </c>
      <c r="CMG38" s="9">
        <v>45195</v>
      </c>
      <c r="CMH38" s="9"/>
      <c r="CMI38" s="9"/>
      <c r="CMK38" s="10">
        <v>8</v>
      </c>
      <c r="CMP38"/>
      <c r="CMQ38" t="s">
        <v>1328</v>
      </c>
      <c r="CMR38" t="s">
        <v>1329</v>
      </c>
      <c r="CMS38" t="s">
        <v>1234</v>
      </c>
      <c r="CMT38" t="s">
        <v>1330</v>
      </c>
      <c r="CMU38" t="s">
        <v>1331</v>
      </c>
      <c r="CMV38" t="s">
        <v>14</v>
      </c>
      <c r="CMW38" s="9">
        <v>45195</v>
      </c>
      <c r="CMX38" s="9"/>
      <c r="CMY38" s="9"/>
      <c r="CNA38" s="10">
        <v>8</v>
      </c>
      <c r="CNF38"/>
      <c r="CNG38" t="s">
        <v>1328</v>
      </c>
      <c r="CNH38" t="s">
        <v>1329</v>
      </c>
      <c r="CNI38" t="s">
        <v>1234</v>
      </c>
      <c r="CNJ38" t="s">
        <v>1330</v>
      </c>
      <c r="CNK38" t="s">
        <v>1331</v>
      </c>
      <c r="CNL38" t="s">
        <v>14</v>
      </c>
      <c r="CNM38" s="9">
        <v>45195</v>
      </c>
      <c r="CNN38" s="9"/>
      <c r="CNO38" s="9"/>
      <c r="CNQ38" s="10">
        <v>8</v>
      </c>
      <c r="CNV38"/>
      <c r="CNW38" t="s">
        <v>1328</v>
      </c>
      <c r="CNX38" t="s">
        <v>1329</v>
      </c>
      <c r="CNY38" t="s">
        <v>1234</v>
      </c>
      <c r="CNZ38" t="s">
        <v>1330</v>
      </c>
      <c r="COA38" t="s">
        <v>1331</v>
      </c>
      <c r="COB38" t="s">
        <v>14</v>
      </c>
      <c r="COC38" s="9">
        <v>45195</v>
      </c>
      <c r="COD38" s="9"/>
      <c r="COE38" s="9"/>
      <c r="COG38" s="10">
        <v>8</v>
      </c>
      <c r="COL38"/>
      <c r="COM38" t="s">
        <v>1328</v>
      </c>
      <c r="CON38" t="s">
        <v>1329</v>
      </c>
      <c r="COO38" t="s">
        <v>1234</v>
      </c>
      <c r="COP38" t="s">
        <v>1330</v>
      </c>
      <c r="COQ38" t="s">
        <v>1331</v>
      </c>
      <c r="COR38" t="s">
        <v>14</v>
      </c>
      <c r="COS38" s="9">
        <v>45195</v>
      </c>
      <c r="COT38" s="9"/>
      <c r="COU38" s="9"/>
      <c r="COW38" s="10">
        <v>8</v>
      </c>
      <c r="CPB38"/>
      <c r="CPC38" t="s">
        <v>1328</v>
      </c>
      <c r="CPD38" t="s">
        <v>1329</v>
      </c>
      <c r="CPE38" t="s">
        <v>1234</v>
      </c>
      <c r="CPF38" t="s">
        <v>1330</v>
      </c>
      <c r="CPG38" t="s">
        <v>1331</v>
      </c>
      <c r="CPH38" t="s">
        <v>14</v>
      </c>
      <c r="CPI38" s="9">
        <v>45195</v>
      </c>
      <c r="CPJ38" s="9"/>
      <c r="CPK38" s="9"/>
      <c r="CPM38" s="10">
        <v>8</v>
      </c>
      <c r="CPR38"/>
      <c r="CPS38" t="s">
        <v>1328</v>
      </c>
      <c r="CPT38" t="s">
        <v>1329</v>
      </c>
      <c r="CPU38" t="s">
        <v>1234</v>
      </c>
      <c r="CPV38" t="s">
        <v>1330</v>
      </c>
      <c r="CPW38" t="s">
        <v>1331</v>
      </c>
      <c r="CPX38" t="s">
        <v>14</v>
      </c>
      <c r="CPY38" s="9">
        <v>45195</v>
      </c>
      <c r="CPZ38" s="9"/>
      <c r="CQA38" s="9"/>
      <c r="CQC38" s="10">
        <v>8</v>
      </c>
      <c r="CQH38"/>
      <c r="CQI38" t="s">
        <v>1328</v>
      </c>
      <c r="CQJ38" t="s">
        <v>1329</v>
      </c>
      <c r="CQK38" t="s">
        <v>1234</v>
      </c>
      <c r="CQL38" t="s">
        <v>1330</v>
      </c>
      <c r="CQM38" t="s">
        <v>1331</v>
      </c>
      <c r="CQN38" t="s">
        <v>14</v>
      </c>
      <c r="CQO38" s="9">
        <v>45195</v>
      </c>
      <c r="CQP38" s="9"/>
      <c r="CQQ38" s="9"/>
      <c r="CQS38" s="10">
        <v>8</v>
      </c>
      <c r="CQX38"/>
      <c r="CQY38" t="s">
        <v>1328</v>
      </c>
      <c r="CQZ38" t="s">
        <v>1329</v>
      </c>
      <c r="CRA38" t="s">
        <v>1234</v>
      </c>
      <c r="CRB38" t="s">
        <v>1330</v>
      </c>
      <c r="CRC38" t="s">
        <v>1331</v>
      </c>
      <c r="CRD38" t="s">
        <v>14</v>
      </c>
      <c r="CRE38" s="9">
        <v>45195</v>
      </c>
      <c r="CRF38" s="9"/>
      <c r="CRG38" s="9"/>
      <c r="CRI38" s="10">
        <v>8</v>
      </c>
      <c r="CRN38"/>
      <c r="CRO38" t="s">
        <v>1328</v>
      </c>
      <c r="CRP38" t="s">
        <v>1329</v>
      </c>
      <c r="CRQ38" t="s">
        <v>1234</v>
      </c>
      <c r="CRR38" t="s">
        <v>1330</v>
      </c>
      <c r="CRS38" t="s">
        <v>1331</v>
      </c>
      <c r="CRT38" t="s">
        <v>14</v>
      </c>
      <c r="CRU38" s="9">
        <v>45195</v>
      </c>
      <c r="CRV38" s="9"/>
      <c r="CRW38" s="9"/>
      <c r="CRY38" s="10">
        <v>8</v>
      </c>
      <c r="CSD38"/>
      <c r="CSE38" t="s">
        <v>1328</v>
      </c>
      <c r="CSF38" t="s">
        <v>1329</v>
      </c>
      <c r="CSG38" t="s">
        <v>1234</v>
      </c>
      <c r="CSH38" t="s">
        <v>1330</v>
      </c>
      <c r="CSI38" t="s">
        <v>1331</v>
      </c>
      <c r="CSJ38" t="s">
        <v>14</v>
      </c>
      <c r="CSK38" s="9">
        <v>45195</v>
      </c>
      <c r="CSL38" s="9"/>
      <c r="CSM38" s="9"/>
      <c r="CSO38" s="10">
        <v>8</v>
      </c>
      <c r="CST38"/>
      <c r="CSU38" t="s">
        <v>1328</v>
      </c>
      <c r="CSV38" t="s">
        <v>1329</v>
      </c>
      <c r="CSW38" t="s">
        <v>1234</v>
      </c>
      <c r="CSX38" t="s">
        <v>1330</v>
      </c>
      <c r="CSY38" t="s">
        <v>1331</v>
      </c>
      <c r="CSZ38" t="s">
        <v>14</v>
      </c>
      <c r="CTA38" s="9">
        <v>45195</v>
      </c>
      <c r="CTB38" s="9"/>
      <c r="CTC38" s="9"/>
      <c r="CTE38" s="10">
        <v>8</v>
      </c>
      <c r="CTJ38"/>
      <c r="CTK38" t="s">
        <v>1328</v>
      </c>
      <c r="CTL38" t="s">
        <v>1329</v>
      </c>
      <c r="CTM38" t="s">
        <v>1234</v>
      </c>
      <c r="CTN38" t="s">
        <v>1330</v>
      </c>
      <c r="CTO38" t="s">
        <v>1331</v>
      </c>
      <c r="CTP38" t="s">
        <v>14</v>
      </c>
      <c r="CTQ38" s="9">
        <v>45195</v>
      </c>
      <c r="CTR38" s="9"/>
      <c r="CTS38" s="9"/>
      <c r="CTU38" s="10">
        <v>8</v>
      </c>
      <c r="CTZ38"/>
      <c r="CUA38" t="s">
        <v>1328</v>
      </c>
      <c r="CUB38" t="s">
        <v>1329</v>
      </c>
      <c r="CUC38" t="s">
        <v>1234</v>
      </c>
      <c r="CUD38" t="s">
        <v>1330</v>
      </c>
      <c r="CUE38" t="s">
        <v>1331</v>
      </c>
      <c r="CUF38" t="s">
        <v>14</v>
      </c>
      <c r="CUG38" s="9">
        <v>45195</v>
      </c>
      <c r="CUH38" s="9"/>
      <c r="CUI38" s="9"/>
      <c r="CUK38" s="10">
        <v>8</v>
      </c>
      <c r="CUP38"/>
      <c r="CUQ38" t="s">
        <v>1328</v>
      </c>
      <c r="CUR38" t="s">
        <v>1329</v>
      </c>
      <c r="CUS38" t="s">
        <v>1234</v>
      </c>
      <c r="CUT38" t="s">
        <v>1330</v>
      </c>
      <c r="CUU38" t="s">
        <v>1331</v>
      </c>
      <c r="CUV38" t="s">
        <v>14</v>
      </c>
      <c r="CUW38" s="9">
        <v>45195</v>
      </c>
      <c r="CUX38" s="9"/>
      <c r="CUY38" s="9"/>
      <c r="CVA38" s="10">
        <v>8</v>
      </c>
      <c r="CVF38"/>
      <c r="CVG38" t="s">
        <v>1328</v>
      </c>
      <c r="CVH38" t="s">
        <v>1329</v>
      </c>
      <c r="CVI38" t="s">
        <v>1234</v>
      </c>
      <c r="CVJ38" t="s">
        <v>1330</v>
      </c>
      <c r="CVK38" t="s">
        <v>1331</v>
      </c>
      <c r="CVL38" t="s">
        <v>14</v>
      </c>
      <c r="CVM38" s="9">
        <v>45195</v>
      </c>
      <c r="CVN38" s="9"/>
      <c r="CVO38" s="9"/>
      <c r="CVQ38" s="10">
        <v>8</v>
      </c>
      <c r="CVV38"/>
      <c r="CVW38" t="s">
        <v>1328</v>
      </c>
      <c r="CVX38" t="s">
        <v>1329</v>
      </c>
      <c r="CVY38" t="s">
        <v>1234</v>
      </c>
      <c r="CVZ38" t="s">
        <v>1330</v>
      </c>
      <c r="CWA38" t="s">
        <v>1331</v>
      </c>
      <c r="CWB38" t="s">
        <v>14</v>
      </c>
      <c r="CWC38" s="9">
        <v>45195</v>
      </c>
      <c r="CWD38" s="9"/>
      <c r="CWE38" s="9"/>
      <c r="CWG38" s="10">
        <v>8</v>
      </c>
      <c r="CWL38"/>
      <c r="CWM38" t="s">
        <v>1328</v>
      </c>
      <c r="CWN38" t="s">
        <v>1329</v>
      </c>
      <c r="CWO38" t="s">
        <v>1234</v>
      </c>
      <c r="CWP38" t="s">
        <v>1330</v>
      </c>
      <c r="CWQ38" t="s">
        <v>1331</v>
      </c>
      <c r="CWR38" t="s">
        <v>14</v>
      </c>
      <c r="CWS38" s="9">
        <v>45195</v>
      </c>
      <c r="CWT38" s="9"/>
      <c r="CWU38" s="9"/>
      <c r="CWW38" s="10">
        <v>8</v>
      </c>
      <c r="CXB38"/>
      <c r="CXC38" t="s">
        <v>1328</v>
      </c>
      <c r="CXD38" t="s">
        <v>1329</v>
      </c>
      <c r="CXE38" t="s">
        <v>1234</v>
      </c>
      <c r="CXF38" t="s">
        <v>1330</v>
      </c>
      <c r="CXG38" t="s">
        <v>1331</v>
      </c>
      <c r="CXH38" t="s">
        <v>14</v>
      </c>
      <c r="CXI38" s="9">
        <v>45195</v>
      </c>
      <c r="CXJ38" s="9"/>
      <c r="CXK38" s="9"/>
      <c r="CXM38" s="10">
        <v>8</v>
      </c>
      <c r="CXR38"/>
      <c r="CXS38" t="s">
        <v>1328</v>
      </c>
      <c r="CXT38" t="s">
        <v>1329</v>
      </c>
      <c r="CXU38" t="s">
        <v>1234</v>
      </c>
      <c r="CXV38" t="s">
        <v>1330</v>
      </c>
      <c r="CXW38" t="s">
        <v>1331</v>
      </c>
      <c r="CXX38" t="s">
        <v>14</v>
      </c>
      <c r="CXY38" s="9">
        <v>45195</v>
      </c>
      <c r="CXZ38" s="9"/>
      <c r="CYA38" s="9"/>
      <c r="CYC38" s="10">
        <v>8</v>
      </c>
      <c r="CYH38"/>
      <c r="CYI38" t="s">
        <v>1328</v>
      </c>
      <c r="CYJ38" t="s">
        <v>1329</v>
      </c>
      <c r="CYK38" t="s">
        <v>1234</v>
      </c>
      <c r="CYL38" t="s">
        <v>1330</v>
      </c>
      <c r="CYM38" t="s">
        <v>1331</v>
      </c>
      <c r="CYN38" t="s">
        <v>14</v>
      </c>
      <c r="CYO38" s="9">
        <v>45195</v>
      </c>
      <c r="CYP38" s="9"/>
      <c r="CYQ38" s="9"/>
      <c r="CYS38" s="10">
        <v>8</v>
      </c>
      <c r="CYX38"/>
      <c r="CYY38" t="s">
        <v>1328</v>
      </c>
      <c r="CYZ38" t="s">
        <v>1329</v>
      </c>
      <c r="CZA38" t="s">
        <v>1234</v>
      </c>
      <c r="CZB38" t="s">
        <v>1330</v>
      </c>
      <c r="CZC38" t="s">
        <v>1331</v>
      </c>
      <c r="CZD38" t="s">
        <v>14</v>
      </c>
      <c r="CZE38" s="9">
        <v>45195</v>
      </c>
      <c r="CZF38" s="9"/>
      <c r="CZG38" s="9"/>
      <c r="CZI38" s="10">
        <v>8</v>
      </c>
      <c r="CZN38"/>
      <c r="CZO38" t="s">
        <v>1328</v>
      </c>
      <c r="CZP38" t="s">
        <v>1329</v>
      </c>
      <c r="CZQ38" t="s">
        <v>1234</v>
      </c>
      <c r="CZR38" t="s">
        <v>1330</v>
      </c>
      <c r="CZS38" t="s">
        <v>1331</v>
      </c>
      <c r="CZT38" t="s">
        <v>14</v>
      </c>
      <c r="CZU38" s="9">
        <v>45195</v>
      </c>
      <c r="CZV38" s="9"/>
      <c r="CZW38" s="9"/>
      <c r="CZY38" s="10">
        <v>8</v>
      </c>
      <c r="DAD38"/>
      <c r="DAE38" t="s">
        <v>1328</v>
      </c>
      <c r="DAF38" t="s">
        <v>1329</v>
      </c>
      <c r="DAG38" t="s">
        <v>1234</v>
      </c>
      <c r="DAH38" t="s">
        <v>1330</v>
      </c>
      <c r="DAI38" t="s">
        <v>1331</v>
      </c>
      <c r="DAJ38" t="s">
        <v>14</v>
      </c>
      <c r="DAK38" s="9">
        <v>45195</v>
      </c>
      <c r="DAL38" s="9"/>
      <c r="DAM38" s="9"/>
      <c r="DAO38" s="10">
        <v>8</v>
      </c>
      <c r="DAT38"/>
      <c r="DAU38" t="s">
        <v>1328</v>
      </c>
      <c r="DAV38" t="s">
        <v>1329</v>
      </c>
      <c r="DAW38" t="s">
        <v>1234</v>
      </c>
      <c r="DAX38" t="s">
        <v>1330</v>
      </c>
      <c r="DAY38" t="s">
        <v>1331</v>
      </c>
      <c r="DAZ38" t="s">
        <v>14</v>
      </c>
      <c r="DBA38" s="9">
        <v>45195</v>
      </c>
      <c r="DBB38" s="9"/>
      <c r="DBC38" s="9"/>
      <c r="DBE38" s="10">
        <v>8</v>
      </c>
      <c r="DBJ38"/>
      <c r="DBK38" t="s">
        <v>1328</v>
      </c>
      <c r="DBL38" t="s">
        <v>1329</v>
      </c>
      <c r="DBM38" t="s">
        <v>1234</v>
      </c>
      <c r="DBN38" t="s">
        <v>1330</v>
      </c>
      <c r="DBO38" t="s">
        <v>1331</v>
      </c>
      <c r="DBP38" t="s">
        <v>14</v>
      </c>
      <c r="DBQ38" s="9">
        <v>45195</v>
      </c>
      <c r="DBR38" s="9"/>
      <c r="DBS38" s="9"/>
      <c r="DBU38" s="10">
        <v>8</v>
      </c>
      <c r="DBZ38"/>
      <c r="DCA38" t="s">
        <v>1328</v>
      </c>
      <c r="DCB38" t="s">
        <v>1329</v>
      </c>
      <c r="DCC38" t="s">
        <v>1234</v>
      </c>
      <c r="DCD38" t="s">
        <v>1330</v>
      </c>
      <c r="DCE38" t="s">
        <v>1331</v>
      </c>
      <c r="DCF38" t="s">
        <v>14</v>
      </c>
      <c r="DCG38" s="9">
        <v>45195</v>
      </c>
      <c r="DCH38" s="9"/>
      <c r="DCI38" s="9"/>
      <c r="DCK38" s="10">
        <v>8</v>
      </c>
      <c r="DCP38"/>
      <c r="DCQ38" t="s">
        <v>1328</v>
      </c>
      <c r="DCR38" t="s">
        <v>1329</v>
      </c>
      <c r="DCS38" t="s">
        <v>1234</v>
      </c>
      <c r="DCT38" t="s">
        <v>1330</v>
      </c>
      <c r="DCU38" t="s">
        <v>1331</v>
      </c>
      <c r="DCV38" t="s">
        <v>14</v>
      </c>
      <c r="DCW38" s="9">
        <v>45195</v>
      </c>
      <c r="DCX38" s="9"/>
      <c r="DCY38" s="9"/>
      <c r="DDA38" s="10">
        <v>8</v>
      </c>
      <c r="DDF38"/>
      <c r="DDG38" t="s">
        <v>1328</v>
      </c>
      <c r="DDH38" t="s">
        <v>1329</v>
      </c>
      <c r="DDI38" t="s">
        <v>1234</v>
      </c>
      <c r="DDJ38" t="s">
        <v>1330</v>
      </c>
      <c r="DDK38" t="s">
        <v>1331</v>
      </c>
      <c r="DDL38" t="s">
        <v>14</v>
      </c>
      <c r="DDM38" s="9">
        <v>45195</v>
      </c>
      <c r="DDN38" s="9"/>
      <c r="DDO38" s="9"/>
      <c r="DDQ38" s="10">
        <v>8</v>
      </c>
      <c r="DDV38"/>
      <c r="DDW38" t="s">
        <v>1328</v>
      </c>
      <c r="DDX38" t="s">
        <v>1329</v>
      </c>
      <c r="DDY38" t="s">
        <v>1234</v>
      </c>
      <c r="DDZ38" t="s">
        <v>1330</v>
      </c>
      <c r="DEA38" t="s">
        <v>1331</v>
      </c>
      <c r="DEB38" t="s">
        <v>14</v>
      </c>
      <c r="DEC38" s="9">
        <v>45195</v>
      </c>
      <c r="DED38" s="9"/>
      <c r="DEE38" s="9"/>
      <c r="DEG38" s="10">
        <v>8</v>
      </c>
      <c r="DEL38"/>
      <c r="DEM38" t="s">
        <v>1328</v>
      </c>
      <c r="DEN38" t="s">
        <v>1329</v>
      </c>
      <c r="DEO38" t="s">
        <v>1234</v>
      </c>
      <c r="DEP38" t="s">
        <v>1330</v>
      </c>
      <c r="DEQ38" t="s">
        <v>1331</v>
      </c>
      <c r="DER38" t="s">
        <v>14</v>
      </c>
      <c r="DES38" s="9">
        <v>45195</v>
      </c>
      <c r="DET38" s="9"/>
      <c r="DEU38" s="9"/>
      <c r="DEW38" s="10">
        <v>8</v>
      </c>
      <c r="DFB38"/>
      <c r="DFC38" t="s">
        <v>1328</v>
      </c>
      <c r="DFD38" t="s">
        <v>1329</v>
      </c>
      <c r="DFE38" t="s">
        <v>1234</v>
      </c>
      <c r="DFF38" t="s">
        <v>1330</v>
      </c>
      <c r="DFG38" t="s">
        <v>1331</v>
      </c>
      <c r="DFH38" t="s">
        <v>14</v>
      </c>
      <c r="DFI38" s="9">
        <v>45195</v>
      </c>
      <c r="DFJ38" s="9"/>
      <c r="DFK38" s="9"/>
      <c r="DFM38" s="10">
        <v>8</v>
      </c>
      <c r="DFR38"/>
      <c r="DFS38" t="s">
        <v>1328</v>
      </c>
      <c r="DFT38" t="s">
        <v>1329</v>
      </c>
      <c r="DFU38" t="s">
        <v>1234</v>
      </c>
      <c r="DFV38" t="s">
        <v>1330</v>
      </c>
      <c r="DFW38" t="s">
        <v>1331</v>
      </c>
      <c r="DFX38" t="s">
        <v>14</v>
      </c>
      <c r="DFY38" s="9">
        <v>45195</v>
      </c>
      <c r="DFZ38" s="9"/>
      <c r="DGA38" s="9"/>
      <c r="DGC38" s="10">
        <v>8</v>
      </c>
      <c r="DGH38"/>
      <c r="DGI38" t="s">
        <v>1328</v>
      </c>
      <c r="DGJ38" t="s">
        <v>1329</v>
      </c>
      <c r="DGK38" t="s">
        <v>1234</v>
      </c>
      <c r="DGL38" t="s">
        <v>1330</v>
      </c>
      <c r="DGM38" t="s">
        <v>1331</v>
      </c>
      <c r="DGN38" t="s">
        <v>14</v>
      </c>
      <c r="DGO38" s="9">
        <v>45195</v>
      </c>
      <c r="DGP38" s="9"/>
      <c r="DGQ38" s="9"/>
      <c r="DGS38" s="10">
        <v>8</v>
      </c>
      <c r="DGX38"/>
      <c r="DGY38" t="s">
        <v>1328</v>
      </c>
      <c r="DGZ38" t="s">
        <v>1329</v>
      </c>
      <c r="DHA38" t="s">
        <v>1234</v>
      </c>
      <c r="DHB38" t="s">
        <v>1330</v>
      </c>
      <c r="DHC38" t="s">
        <v>1331</v>
      </c>
      <c r="DHD38" t="s">
        <v>14</v>
      </c>
      <c r="DHE38" s="9">
        <v>45195</v>
      </c>
      <c r="DHF38" s="9"/>
      <c r="DHG38" s="9"/>
      <c r="DHI38" s="10">
        <v>8</v>
      </c>
      <c r="DHN38"/>
      <c r="DHO38" t="s">
        <v>1328</v>
      </c>
      <c r="DHP38" t="s">
        <v>1329</v>
      </c>
      <c r="DHQ38" t="s">
        <v>1234</v>
      </c>
      <c r="DHR38" t="s">
        <v>1330</v>
      </c>
      <c r="DHS38" t="s">
        <v>1331</v>
      </c>
      <c r="DHT38" t="s">
        <v>14</v>
      </c>
      <c r="DHU38" s="9">
        <v>45195</v>
      </c>
      <c r="DHV38" s="9"/>
      <c r="DHW38" s="9"/>
      <c r="DHY38" s="10">
        <v>8</v>
      </c>
      <c r="DID38"/>
      <c r="DIE38" t="s">
        <v>1328</v>
      </c>
      <c r="DIF38" t="s">
        <v>1329</v>
      </c>
      <c r="DIG38" t="s">
        <v>1234</v>
      </c>
      <c r="DIH38" t="s">
        <v>1330</v>
      </c>
      <c r="DII38" t="s">
        <v>1331</v>
      </c>
      <c r="DIJ38" t="s">
        <v>14</v>
      </c>
      <c r="DIK38" s="9">
        <v>45195</v>
      </c>
      <c r="DIL38" s="9"/>
      <c r="DIM38" s="9"/>
      <c r="DIO38" s="10">
        <v>8</v>
      </c>
      <c r="DIT38"/>
      <c r="DIU38" t="s">
        <v>1328</v>
      </c>
      <c r="DIV38" t="s">
        <v>1329</v>
      </c>
      <c r="DIW38" t="s">
        <v>1234</v>
      </c>
      <c r="DIX38" t="s">
        <v>1330</v>
      </c>
      <c r="DIY38" t="s">
        <v>1331</v>
      </c>
      <c r="DIZ38" t="s">
        <v>14</v>
      </c>
      <c r="DJA38" s="9">
        <v>45195</v>
      </c>
      <c r="DJB38" s="9"/>
      <c r="DJC38" s="9"/>
      <c r="DJE38" s="10">
        <v>8</v>
      </c>
      <c r="DJJ38"/>
      <c r="DJK38" t="s">
        <v>1328</v>
      </c>
      <c r="DJL38" t="s">
        <v>1329</v>
      </c>
      <c r="DJM38" t="s">
        <v>1234</v>
      </c>
      <c r="DJN38" t="s">
        <v>1330</v>
      </c>
      <c r="DJO38" t="s">
        <v>1331</v>
      </c>
      <c r="DJP38" t="s">
        <v>14</v>
      </c>
      <c r="DJQ38" s="9">
        <v>45195</v>
      </c>
      <c r="DJR38" s="9"/>
      <c r="DJS38" s="9"/>
      <c r="DJU38" s="10">
        <v>8</v>
      </c>
      <c r="DJZ38"/>
      <c r="DKA38" t="s">
        <v>1328</v>
      </c>
      <c r="DKB38" t="s">
        <v>1329</v>
      </c>
      <c r="DKC38" t="s">
        <v>1234</v>
      </c>
      <c r="DKD38" t="s">
        <v>1330</v>
      </c>
      <c r="DKE38" t="s">
        <v>1331</v>
      </c>
      <c r="DKF38" t="s">
        <v>14</v>
      </c>
      <c r="DKG38" s="9">
        <v>45195</v>
      </c>
      <c r="DKH38" s="9"/>
      <c r="DKI38" s="9"/>
      <c r="DKK38" s="10">
        <v>8</v>
      </c>
      <c r="DKP38"/>
      <c r="DKQ38" t="s">
        <v>1328</v>
      </c>
      <c r="DKR38" t="s">
        <v>1329</v>
      </c>
      <c r="DKS38" t="s">
        <v>1234</v>
      </c>
      <c r="DKT38" t="s">
        <v>1330</v>
      </c>
      <c r="DKU38" t="s">
        <v>1331</v>
      </c>
      <c r="DKV38" t="s">
        <v>14</v>
      </c>
      <c r="DKW38" s="9">
        <v>45195</v>
      </c>
      <c r="DKX38" s="9"/>
      <c r="DKY38" s="9"/>
      <c r="DLA38" s="10">
        <v>8</v>
      </c>
      <c r="DLF38"/>
      <c r="DLG38" t="s">
        <v>1328</v>
      </c>
      <c r="DLH38" t="s">
        <v>1329</v>
      </c>
      <c r="DLI38" t="s">
        <v>1234</v>
      </c>
      <c r="DLJ38" t="s">
        <v>1330</v>
      </c>
      <c r="DLK38" t="s">
        <v>1331</v>
      </c>
      <c r="DLL38" t="s">
        <v>14</v>
      </c>
      <c r="DLM38" s="9">
        <v>45195</v>
      </c>
      <c r="DLN38" s="9"/>
      <c r="DLO38" s="9"/>
      <c r="DLQ38" s="10">
        <v>8</v>
      </c>
      <c r="DLV38"/>
      <c r="DLW38" t="s">
        <v>1328</v>
      </c>
      <c r="DLX38" t="s">
        <v>1329</v>
      </c>
      <c r="DLY38" t="s">
        <v>1234</v>
      </c>
      <c r="DLZ38" t="s">
        <v>1330</v>
      </c>
      <c r="DMA38" t="s">
        <v>1331</v>
      </c>
      <c r="DMB38" t="s">
        <v>14</v>
      </c>
      <c r="DMC38" s="9">
        <v>45195</v>
      </c>
      <c r="DMD38" s="9"/>
      <c r="DME38" s="9"/>
      <c r="DMG38" s="10">
        <v>8</v>
      </c>
      <c r="DML38"/>
      <c r="DMM38" t="s">
        <v>1328</v>
      </c>
      <c r="DMN38" t="s">
        <v>1329</v>
      </c>
      <c r="DMO38" t="s">
        <v>1234</v>
      </c>
      <c r="DMP38" t="s">
        <v>1330</v>
      </c>
      <c r="DMQ38" t="s">
        <v>1331</v>
      </c>
      <c r="DMR38" t="s">
        <v>14</v>
      </c>
      <c r="DMS38" s="9">
        <v>45195</v>
      </c>
      <c r="DMT38" s="9"/>
      <c r="DMU38" s="9"/>
      <c r="DMW38" s="10">
        <v>8</v>
      </c>
      <c r="DNB38"/>
      <c r="DNC38" t="s">
        <v>1328</v>
      </c>
      <c r="DND38" t="s">
        <v>1329</v>
      </c>
      <c r="DNE38" t="s">
        <v>1234</v>
      </c>
      <c r="DNF38" t="s">
        <v>1330</v>
      </c>
      <c r="DNG38" t="s">
        <v>1331</v>
      </c>
      <c r="DNH38" t="s">
        <v>14</v>
      </c>
      <c r="DNI38" s="9">
        <v>45195</v>
      </c>
      <c r="DNJ38" s="9"/>
      <c r="DNK38" s="9"/>
      <c r="DNM38" s="10">
        <v>8</v>
      </c>
      <c r="DNR38"/>
      <c r="DNS38" t="s">
        <v>1328</v>
      </c>
      <c r="DNT38" t="s">
        <v>1329</v>
      </c>
      <c r="DNU38" t="s">
        <v>1234</v>
      </c>
      <c r="DNV38" t="s">
        <v>1330</v>
      </c>
      <c r="DNW38" t="s">
        <v>1331</v>
      </c>
      <c r="DNX38" t="s">
        <v>14</v>
      </c>
      <c r="DNY38" s="9">
        <v>45195</v>
      </c>
      <c r="DNZ38" s="9"/>
      <c r="DOA38" s="9"/>
      <c r="DOC38" s="10">
        <v>8</v>
      </c>
      <c r="DOH38"/>
      <c r="DOI38" t="s">
        <v>1328</v>
      </c>
      <c r="DOJ38" t="s">
        <v>1329</v>
      </c>
      <c r="DOK38" t="s">
        <v>1234</v>
      </c>
      <c r="DOL38" t="s">
        <v>1330</v>
      </c>
      <c r="DOM38" t="s">
        <v>1331</v>
      </c>
      <c r="DON38" t="s">
        <v>14</v>
      </c>
      <c r="DOO38" s="9">
        <v>45195</v>
      </c>
      <c r="DOP38" s="9"/>
      <c r="DOQ38" s="9"/>
      <c r="DOS38" s="10">
        <v>8</v>
      </c>
      <c r="DOX38"/>
      <c r="DOY38" t="s">
        <v>1328</v>
      </c>
      <c r="DOZ38" t="s">
        <v>1329</v>
      </c>
      <c r="DPA38" t="s">
        <v>1234</v>
      </c>
      <c r="DPB38" t="s">
        <v>1330</v>
      </c>
      <c r="DPC38" t="s">
        <v>1331</v>
      </c>
      <c r="DPD38" t="s">
        <v>14</v>
      </c>
      <c r="DPE38" s="9">
        <v>45195</v>
      </c>
      <c r="DPF38" s="9"/>
      <c r="DPG38" s="9"/>
      <c r="DPI38" s="10">
        <v>8</v>
      </c>
      <c r="DPN38"/>
      <c r="DPO38" t="s">
        <v>1328</v>
      </c>
      <c r="DPP38" t="s">
        <v>1329</v>
      </c>
      <c r="DPQ38" t="s">
        <v>1234</v>
      </c>
      <c r="DPR38" t="s">
        <v>1330</v>
      </c>
      <c r="DPS38" t="s">
        <v>1331</v>
      </c>
      <c r="DPT38" t="s">
        <v>14</v>
      </c>
      <c r="DPU38" s="9">
        <v>45195</v>
      </c>
      <c r="DPV38" s="9"/>
      <c r="DPW38" s="9"/>
      <c r="DPY38" s="10">
        <v>8</v>
      </c>
      <c r="DQD38"/>
      <c r="DQE38" t="s">
        <v>1328</v>
      </c>
      <c r="DQF38" t="s">
        <v>1329</v>
      </c>
      <c r="DQG38" t="s">
        <v>1234</v>
      </c>
      <c r="DQH38" t="s">
        <v>1330</v>
      </c>
      <c r="DQI38" t="s">
        <v>1331</v>
      </c>
      <c r="DQJ38" t="s">
        <v>14</v>
      </c>
      <c r="DQK38" s="9">
        <v>45195</v>
      </c>
      <c r="DQL38" s="9"/>
      <c r="DQM38" s="9"/>
      <c r="DQO38" s="10">
        <v>8</v>
      </c>
      <c r="DQT38"/>
      <c r="DQU38" t="s">
        <v>1328</v>
      </c>
      <c r="DQV38" t="s">
        <v>1329</v>
      </c>
      <c r="DQW38" t="s">
        <v>1234</v>
      </c>
      <c r="DQX38" t="s">
        <v>1330</v>
      </c>
      <c r="DQY38" t="s">
        <v>1331</v>
      </c>
      <c r="DQZ38" t="s">
        <v>14</v>
      </c>
      <c r="DRA38" s="9">
        <v>45195</v>
      </c>
      <c r="DRB38" s="9"/>
      <c r="DRC38" s="9"/>
      <c r="DRE38" s="10">
        <v>8</v>
      </c>
      <c r="DRJ38"/>
      <c r="DRK38" t="s">
        <v>1328</v>
      </c>
      <c r="DRL38" t="s">
        <v>1329</v>
      </c>
      <c r="DRM38" t="s">
        <v>1234</v>
      </c>
      <c r="DRN38" t="s">
        <v>1330</v>
      </c>
      <c r="DRO38" t="s">
        <v>1331</v>
      </c>
      <c r="DRP38" t="s">
        <v>14</v>
      </c>
      <c r="DRQ38" s="9">
        <v>45195</v>
      </c>
      <c r="DRR38" s="9"/>
      <c r="DRS38" s="9"/>
      <c r="DRU38" s="10">
        <v>8</v>
      </c>
      <c r="DRZ38"/>
      <c r="DSA38" t="s">
        <v>1328</v>
      </c>
      <c r="DSB38" t="s">
        <v>1329</v>
      </c>
      <c r="DSC38" t="s">
        <v>1234</v>
      </c>
      <c r="DSD38" t="s">
        <v>1330</v>
      </c>
      <c r="DSE38" t="s">
        <v>1331</v>
      </c>
      <c r="DSF38" t="s">
        <v>14</v>
      </c>
      <c r="DSG38" s="9">
        <v>45195</v>
      </c>
      <c r="DSH38" s="9"/>
      <c r="DSI38" s="9"/>
      <c r="DSK38" s="10">
        <v>8</v>
      </c>
      <c r="DSP38"/>
      <c r="DSQ38" t="s">
        <v>1328</v>
      </c>
      <c r="DSR38" t="s">
        <v>1329</v>
      </c>
      <c r="DSS38" t="s">
        <v>1234</v>
      </c>
      <c r="DST38" t="s">
        <v>1330</v>
      </c>
      <c r="DSU38" t="s">
        <v>1331</v>
      </c>
      <c r="DSV38" t="s">
        <v>14</v>
      </c>
      <c r="DSW38" s="9">
        <v>45195</v>
      </c>
      <c r="DSX38" s="9"/>
      <c r="DSY38" s="9"/>
      <c r="DTA38" s="10">
        <v>8</v>
      </c>
      <c r="DTF38"/>
      <c r="DTG38" t="s">
        <v>1328</v>
      </c>
      <c r="DTH38" t="s">
        <v>1329</v>
      </c>
      <c r="DTI38" t="s">
        <v>1234</v>
      </c>
      <c r="DTJ38" t="s">
        <v>1330</v>
      </c>
      <c r="DTK38" t="s">
        <v>1331</v>
      </c>
      <c r="DTL38" t="s">
        <v>14</v>
      </c>
      <c r="DTM38" s="9">
        <v>45195</v>
      </c>
      <c r="DTN38" s="9"/>
      <c r="DTO38" s="9"/>
      <c r="DTQ38" s="10">
        <v>8</v>
      </c>
      <c r="DTV38"/>
      <c r="DTW38" t="s">
        <v>1328</v>
      </c>
      <c r="DTX38" t="s">
        <v>1329</v>
      </c>
      <c r="DTY38" t="s">
        <v>1234</v>
      </c>
      <c r="DTZ38" t="s">
        <v>1330</v>
      </c>
      <c r="DUA38" t="s">
        <v>1331</v>
      </c>
      <c r="DUB38" t="s">
        <v>14</v>
      </c>
      <c r="DUC38" s="9">
        <v>45195</v>
      </c>
      <c r="DUD38" s="9"/>
      <c r="DUE38" s="9"/>
      <c r="DUG38" s="10">
        <v>8</v>
      </c>
      <c r="DUL38"/>
      <c r="DUM38" t="s">
        <v>1328</v>
      </c>
      <c r="DUN38" t="s">
        <v>1329</v>
      </c>
      <c r="DUO38" t="s">
        <v>1234</v>
      </c>
      <c r="DUP38" t="s">
        <v>1330</v>
      </c>
      <c r="DUQ38" t="s">
        <v>1331</v>
      </c>
      <c r="DUR38" t="s">
        <v>14</v>
      </c>
      <c r="DUS38" s="9">
        <v>45195</v>
      </c>
      <c r="DUT38" s="9"/>
      <c r="DUU38" s="9"/>
      <c r="DUW38" s="10">
        <v>8</v>
      </c>
      <c r="DVB38"/>
      <c r="DVC38" t="s">
        <v>1328</v>
      </c>
      <c r="DVD38" t="s">
        <v>1329</v>
      </c>
      <c r="DVE38" t="s">
        <v>1234</v>
      </c>
      <c r="DVF38" t="s">
        <v>1330</v>
      </c>
      <c r="DVG38" t="s">
        <v>1331</v>
      </c>
      <c r="DVH38" t="s">
        <v>14</v>
      </c>
      <c r="DVI38" s="9">
        <v>45195</v>
      </c>
      <c r="DVJ38" s="9"/>
      <c r="DVK38" s="9"/>
      <c r="DVM38" s="10">
        <v>8</v>
      </c>
      <c r="DVR38"/>
      <c r="DVS38" t="s">
        <v>1328</v>
      </c>
      <c r="DVT38" t="s">
        <v>1329</v>
      </c>
      <c r="DVU38" t="s">
        <v>1234</v>
      </c>
      <c r="DVV38" t="s">
        <v>1330</v>
      </c>
      <c r="DVW38" t="s">
        <v>1331</v>
      </c>
      <c r="DVX38" t="s">
        <v>14</v>
      </c>
      <c r="DVY38" s="9">
        <v>45195</v>
      </c>
      <c r="DVZ38" s="9"/>
      <c r="DWA38" s="9"/>
      <c r="DWC38" s="10">
        <v>8</v>
      </c>
      <c r="DWH38"/>
      <c r="DWI38" t="s">
        <v>1328</v>
      </c>
      <c r="DWJ38" t="s">
        <v>1329</v>
      </c>
      <c r="DWK38" t="s">
        <v>1234</v>
      </c>
      <c r="DWL38" t="s">
        <v>1330</v>
      </c>
      <c r="DWM38" t="s">
        <v>1331</v>
      </c>
      <c r="DWN38" t="s">
        <v>14</v>
      </c>
      <c r="DWO38" s="9">
        <v>45195</v>
      </c>
      <c r="DWP38" s="9"/>
      <c r="DWQ38" s="9"/>
      <c r="DWS38" s="10">
        <v>8</v>
      </c>
      <c r="DWX38"/>
      <c r="DWY38" t="s">
        <v>1328</v>
      </c>
      <c r="DWZ38" t="s">
        <v>1329</v>
      </c>
      <c r="DXA38" t="s">
        <v>1234</v>
      </c>
      <c r="DXB38" t="s">
        <v>1330</v>
      </c>
      <c r="DXC38" t="s">
        <v>1331</v>
      </c>
      <c r="DXD38" t="s">
        <v>14</v>
      </c>
      <c r="DXE38" s="9">
        <v>45195</v>
      </c>
      <c r="DXF38" s="9"/>
      <c r="DXG38" s="9"/>
      <c r="DXI38" s="10">
        <v>8</v>
      </c>
      <c r="DXN38"/>
      <c r="DXO38" t="s">
        <v>1328</v>
      </c>
      <c r="DXP38" t="s">
        <v>1329</v>
      </c>
      <c r="DXQ38" t="s">
        <v>1234</v>
      </c>
      <c r="DXR38" t="s">
        <v>1330</v>
      </c>
      <c r="DXS38" t="s">
        <v>1331</v>
      </c>
      <c r="DXT38" t="s">
        <v>14</v>
      </c>
      <c r="DXU38" s="9">
        <v>45195</v>
      </c>
      <c r="DXV38" s="9"/>
      <c r="DXW38" s="9"/>
      <c r="DXY38" s="10">
        <v>8</v>
      </c>
      <c r="DYD38"/>
      <c r="DYE38" t="s">
        <v>1328</v>
      </c>
      <c r="DYF38" t="s">
        <v>1329</v>
      </c>
      <c r="DYG38" t="s">
        <v>1234</v>
      </c>
      <c r="DYH38" t="s">
        <v>1330</v>
      </c>
      <c r="DYI38" t="s">
        <v>1331</v>
      </c>
      <c r="DYJ38" t="s">
        <v>14</v>
      </c>
      <c r="DYK38" s="9">
        <v>45195</v>
      </c>
      <c r="DYL38" s="9"/>
      <c r="DYM38" s="9"/>
      <c r="DYO38" s="10">
        <v>8</v>
      </c>
      <c r="DYT38"/>
      <c r="DYU38" t="s">
        <v>1328</v>
      </c>
      <c r="DYV38" t="s">
        <v>1329</v>
      </c>
      <c r="DYW38" t="s">
        <v>1234</v>
      </c>
      <c r="DYX38" t="s">
        <v>1330</v>
      </c>
      <c r="DYY38" t="s">
        <v>1331</v>
      </c>
      <c r="DYZ38" t="s">
        <v>14</v>
      </c>
      <c r="DZA38" s="9">
        <v>45195</v>
      </c>
      <c r="DZB38" s="9"/>
      <c r="DZC38" s="9"/>
      <c r="DZE38" s="10">
        <v>8</v>
      </c>
      <c r="DZJ38"/>
      <c r="DZK38" t="s">
        <v>1328</v>
      </c>
      <c r="DZL38" t="s">
        <v>1329</v>
      </c>
      <c r="DZM38" t="s">
        <v>1234</v>
      </c>
      <c r="DZN38" t="s">
        <v>1330</v>
      </c>
      <c r="DZO38" t="s">
        <v>1331</v>
      </c>
      <c r="DZP38" t="s">
        <v>14</v>
      </c>
      <c r="DZQ38" s="9">
        <v>45195</v>
      </c>
      <c r="DZR38" s="9"/>
      <c r="DZS38" s="9"/>
      <c r="DZU38" s="10">
        <v>8</v>
      </c>
      <c r="DZZ38"/>
      <c r="EAA38" t="s">
        <v>1328</v>
      </c>
      <c r="EAB38" t="s">
        <v>1329</v>
      </c>
      <c r="EAC38" t="s">
        <v>1234</v>
      </c>
      <c r="EAD38" t="s">
        <v>1330</v>
      </c>
      <c r="EAE38" t="s">
        <v>1331</v>
      </c>
      <c r="EAF38" t="s">
        <v>14</v>
      </c>
      <c r="EAG38" s="9">
        <v>45195</v>
      </c>
      <c r="EAH38" s="9"/>
      <c r="EAI38" s="9"/>
      <c r="EAK38" s="10">
        <v>8</v>
      </c>
      <c r="EAP38"/>
      <c r="EAQ38" t="s">
        <v>1328</v>
      </c>
      <c r="EAR38" t="s">
        <v>1329</v>
      </c>
      <c r="EAS38" t="s">
        <v>1234</v>
      </c>
      <c r="EAT38" t="s">
        <v>1330</v>
      </c>
      <c r="EAU38" t="s">
        <v>1331</v>
      </c>
      <c r="EAV38" t="s">
        <v>14</v>
      </c>
      <c r="EAW38" s="9">
        <v>45195</v>
      </c>
      <c r="EAX38" s="9"/>
      <c r="EAY38" s="9"/>
      <c r="EBA38" s="10">
        <v>8</v>
      </c>
      <c r="EBF38"/>
      <c r="EBG38" t="s">
        <v>1328</v>
      </c>
      <c r="EBH38" t="s">
        <v>1329</v>
      </c>
      <c r="EBI38" t="s">
        <v>1234</v>
      </c>
      <c r="EBJ38" t="s">
        <v>1330</v>
      </c>
      <c r="EBK38" t="s">
        <v>1331</v>
      </c>
      <c r="EBL38" t="s">
        <v>14</v>
      </c>
      <c r="EBM38" s="9">
        <v>45195</v>
      </c>
      <c r="EBN38" s="9"/>
      <c r="EBO38" s="9"/>
      <c r="EBQ38" s="10">
        <v>8</v>
      </c>
      <c r="EBV38"/>
      <c r="EBW38" t="s">
        <v>1328</v>
      </c>
      <c r="EBX38" t="s">
        <v>1329</v>
      </c>
      <c r="EBY38" t="s">
        <v>1234</v>
      </c>
      <c r="EBZ38" t="s">
        <v>1330</v>
      </c>
      <c r="ECA38" t="s">
        <v>1331</v>
      </c>
      <c r="ECB38" t="s">
        <v>14</v>
      </c>
      <c r="ECC38" s="9">
        <v>45195</v>
      </c>
      <c r="ECD38" s="9"/>
      <c r="ECE38" s="9"/>
      <c r="ECG38" s="10">
        <v>8</v>
      </c>
      <c r="ECL38"/>
      <c r="ECM38" t="s">
        <v>1328</v>
      </c>
      <c r="ECN38" t="s">
        <v>1329</v>
      </c>
      <c r="ECO38" t="s">
        <v>1234</v>
      </c>
      <c r="ECP38" t="s">
        <v>1330</v>
      </c>
      <c r="ECQ38" t="s">
        <v>1331</v>
      </c>
      <c r="ECR38" t="s">
        <v>14</v>
      </c>
      <c r="ECS38" s="9">
        <v>45195</v>
      </c>
      <c r="ECT38" s="9"/>
      <c r="ECU38" s="9"/>
      <c r="ECW38" s="10">
        <v>8</v>
      </c>
      <c r="EDB38"/>
      <c r="EDC38" t="s">
        <v>1328</v>
      </c>
      <c r="EDD38" t="s">
        <v>1329</v>
      </c>
      <c r="EDE38" t="s">
        <v>1234</v>
      </c>
      <c r="EDF38" t="s">
        <v>1330</v>
      </c>
      <c r="EDG38" t="s">
        <v>1331</v>
      </c>
      <c r="EDH38" t="s">
        <v>14</v>
      </c>
      <c r="EDI38" s="9">
        <v>45195</v>
      </c>
      <c r="EDJ38" s="9"/>
      <c r="EDK38" s="9"/>
      <c r="EDM38" s="10">
        <v>8</v>
      </c>
      <c r="EDR38"/>
      <c r="EDS38" t="s">
        <v>1328</v>
      </c>
      <c r="EDT38" t="s">
        <v>1329</v>
      </c>
      <c r="EDU38" t="s">
        <v>1234</v>
      </c>
      <c r="EDV38" t="s">
        <v>1330</v>
      </c>
      <c r="EDW38" t="s">
        <v>1331</v>
      </c>
      <c r="EDX38" t="s">
        <v>14</v>
      </c>
      <c r="EDY38" s="9">
        <v>45195</v>
      </c>
      <c r="EDZ38" s="9"/>
      <c r="EEA38" s="9"/>
      <c r="EEC38" s="10">
        <v>8</v>
      </c>
      <c r="EEH38"/>
      <c r="EEI38" t="s">
        <v>1328</v>
      </c>
      <c r="EEJ38" t="s">
        <v>1329</v>
      </c>
      <c r="EEK38" t="s">
        <v>1234</v>
      </c>
      <c r="EEL38" t="s">
        <v>1330</v>
      </c>
      <c r="EEM38" t="s">
        <v>1331</v>
      </c>
      <c r="EEN38" t="s">
        <v>14</v>
      </c>
      <c r="EEO38" s="9">
        <v>45195</v>
      </c>
      <c r="EEP38" s="9"/>
      <c r="EEQ38" s="9"/>
      <c r="EES38" s="10">
        <v>8</v>
      </c>
      <c r="EEX38"/>
      <c r="EEY38" t="s">
        <v>1328</v>
      </c>
      <c r="EEZ38" t="s">
        <v>1329</v>
      </c>
      <c r="EFA38" t="s">
        <v>1234</v>
      </c>
      <c r="EFB38" t="s">
        <v>1330</v>
      </c>
      <c r="EFC38" t="s">
        <v>1331</v>
      </c>
      <c r="EFD38" t="s">
        <v>14</v>
      </c>
      <c r="EFE38" s="9">
        <v>45195</v>
      </c>
      <c r="EFF38" s="9"/>
      <c r="EFG38" s="9"/>
      <c r="EFI38" s="10">
        <v>8</v>
      </c>
      <c r="EFN38"/>
      <c r="EFO38" t="s">
        <v>1328</v>
      </c>
      <c r="EFP38" t="s">
        <v>1329</v>
      </c>
      <c r="EFQ38" t="s">
        <v>1234</v>
      </c>
      <c r="EFR38" t="s">
        <v>1330</v>
      </c>
      <c r="EFS38" t="s">
        <v>1331</v>
      </c>
      <c r="EFT38" t="s">
        <v>14</v>
      </c>
      <c r="EFU38" s="9">
        <v>45195</v>
      </c>
      <c r="EFV38" s="9"/>
      <c r="EFW38" s="9"/>
      <c r="EFY38" s="10">
        <v>8</v>
      </c>
      <c r="EGD38"/>
      <c r="EGE38" t="s">
        <v>1328</v>
      </c>
      <c r="EGF38" t="s">
        <v>1329</v>
      </c>
      <c r="EGG38" t="s">
        <v>1234</v>
      </c>
      <c r="EGH38" t="s">
        <v>1330</v>
      </c>
      <c r="EGI38" t="s">
        <v>1331</v>
      </c>
      <c r="EGJ38" t="s">
        <v>14</v>
      </c>
      <c r="EGK38" s="9">
        <v>45195</v>
      </c>
      <c r="EGL38" s="9"/>
      <c r="EGM38" s="9"/>
      <c r="EGO38" s="10">
        <v>8</v>
      </c>
      <c r="EGT38"/>
      <c r="EGU38" t="s">
        <v>1328</v>
      </c>
      <c r="EGV38" t="s">
        <v>1329</v>
      </c>
      <c r="EGW38" t="s">
        <v>1234</v>
      </c>
      <c r="EGX38" t="s">
        <v>1330</v>
      </c>
      <c r="EGY38" t="s">
        <v>1331</v>
      </c>
      <c r="EGZ38" t="s">
        <v>14</v>
      </c>
      <c r="EHA38" s="9">
        <v>45195</v>
      </c>
      <c r="EHB38" s="9"/>
      <c r="EHC38" s="9"/>
      <c r="EHE38" s="10">
        <v>8</v>
      </c>
      <c r="EHJ38"/>
      <c r="EHK38" t="s">
        <v>1328</v>
      </c>
      <c r="EHL38" t="s">
        <v>1329</v>
      </c>
      <c r="EHM38" t="s">
        <v>1234</v>
      </c>
      <c r="EHN38" t="s">
        <v>1330</v>
      </c>
      <c r="EHO38" t="s">
        <v>1331</v>
      </c>
      <c r="EHP38" t="s">
        <v>14</v>
      </c>
      <c r="EHQ38" s="9">
        <v>45195</v>
      </c>
      <c r="EHR38" s="9"/>
      <c r="EHS38" s="9"/>
      <c r="EHU38" s="10">
        <v>8</v>
      </c>
      <c r="EHZ38"/>
      <c r="EIA38" t="s">
        <v>1328</v>
      </c>
      <c r="EIB38" t="s">
        <v>1329</v>
      </c>
      <c r="EIC38" t="s">
        <v>1234</v>
      </c>
      <c r="EID38" t="s">
        <v>1330</v>
      </c>
      <c r="EIE38" t="s">
        <v>1331</v>
      </c>
      <c r="EIF38" t="s">
        <v>14</v>
      </c>
      <c r="EIG38" s="9">
        <v>45195</v>
      </c>
      <c r="EIH38" s="9"/>
      <c r="EII38" s="9"/>
      <c r="EIK38" s="10">
        <v>8</v>
      </c>
      <c r="EIP38"/>
      <c r="EIQ38" t="s">
        <v>1328</v>
      </c>
      <c r="EIR38" t="s">
        <v>1329</v>
      </c>
      <c r="EIS38" t="s">
        <v>1234</v>
      </c>
      <c r="EIT38" t="s">
        <v>1330</v>
      </c>
      <c r="EIU38" t="s">
        <v>1331</v>
      </c>
      <c r="EIV38" t="s">
        <v>14</v>
      </c>
      <c r="EIW38" s="9">
        <v>45195</v>
      </c>
      <c r="EIX38" s="9"/>
      <c r="EIY38" s="9"/>
      <c r="EJA38" s="10">
        <v>8</v>
      </c>
      <c r="EJF38"/>
      <c r="EJG38" t="s">
        <v>1328</v>
      </c>
      <c r="EJH38" t="s">
        <v>1329</v>
      </c>
      <c r="EJI38" t="s">
        <v>1234</v>
      </c>
      <c r="EJJ38" t="s">
        <v>1330</v>
      </c>
      <c r="EJK38" t="s">
        <v>1331</v>
      </c>
      <c r="EJL38" t="s">
        <v>14</v>
      </c>
      <c r="EJM38" s="9">
        <v>45195</v>
      </c>
      <c r="EJN38" s="9"/>
      <c r="EJO38" s="9"/>
      <c r="EJQ38" s="10">
        <v>8</v>
      </c>
      <c r="EJV38"/>
      <c r="EJW38" t="s">
        <v>1328</v>
      </c>
      <c r="EJX38" t="s">
        <v>1329</v>
      </c>
      <c r="EJY38" t="s">
        <v>1234</v>
      </c>
      <c r="EJZ38" t="s">
        <v>1330</v>
      </c>
      <c r="EKA38" t="s">
        <v>1331</v>
      </c>
      <c r="EKB38" t="s">
        <v>14</v>
      </c>
      <c r="EKC38" s="9">
        <v>45195</v>
      </c>
      <c r="EKD38" s="9"/>
      <c r="EKE38" s="9"/>
      <c r="EKG38" s="10">
        <v>8</v>
      </c>
      <c r="EKL38"/>
      <c r="EKM38" t="s">
        <v>1328</v>
      </c>
      <c r="EKN38" t="s">
        <v>1329</v>
      </c>
      <c r="EKO38" t="s">
        <v>1234</v>
      </c>
      <c r="EKP38" t="s">
        <v>1330</v>
      </c>
      <c r="EKQ38" t="s">
        <v>1331</v>
      </c>
      <c r="EKR38" t="s">
        <v>14</v>
      </c>
      <c r="EKS38" s="9">
        <v>45195</v>
      </c>
      <c r="EKT38" s="9"/>
      <c r="EKU38" s="9"/>
      <c r="EKW38" s="10">
        <v>8</v>
      </c>
      <c r="ELB38"/>
      <c r="ELC38" t="s">
        <v>1328</v>
      </c>
      <c r="ELD38" t="s">
        <v>1329</v>
      </c>
      <c r="ELE38" t="s">
        <v>1234</v>
      </c>
      <c r="ELF38" t="s">
        <v>1330</v>
      </c>
      <c r="ELG38" t="s">
        <v>1331</v>
      </c>
      <c r="ELH38" t="s">
        <v>14</v>
      </c>
      <c r="ELI38" s="9">
        <v>45195</v>
      </c>
      <c r="ELJ38" s="9"/>
      <c r="ELK38" s="9"/>
      <c r="ELM38" s="10">
        <v>8</v>
      </c>
      <c r="ELR38"/>
      <c r="ELS38" t="s">
        <v>1328</v>
      </c>
      <c r="ELT38" t="s">
        <v>1329</v>
      </c>
      <c r="ELU38" t="s">
        <v>1234</v>
      </c>
      <c r="ELV38" t="s">
        <v>1330</v>
      </c>
      <c r="ELW38" t="s">
        <v>1331</v>
      </c>
      <c r="ELX38" t="s">
        <v>14</v>
      </c>
      <c r="ELY38" s="9">
        <v>45195</v>
      </c>
      <c r="ELZ38" s="9"/>
      <c r="EMA38" s="9"/>
      <c r="EMC38" s="10">
        <v>8</v>
      </c>
      <c r="EMH38"/>
      <c r="EMI38" t="s">
        <v>1328</v>
      </c>
      <c r="EMJ38" t="s">
        <v>1329</v>
      </c>
      <c r="EMK38" t="s">
        <v>1234</v>
      </c>
      <c r="EML38" t="s">
        <v>1330</v>
      </c>
      <c r="EMM38" t="s">
        <v>1331</v>
      </c>
      <c r="EMN38" t="s">
        <v>14</v>
      </c>
      <c r="EMO38" s="9">
        <v>45195</v>
      </c>
      <c r="EMP38" s="9"/>
      <c r="EMQ38" s="9"/>
      <c r="EMS38" s="10">
        <v>8</v>
      </c>
      <c r="EMX38"/>
      <c r="EMY38" t="s">
        <v>1328</v>
      </c>
      <c r="EMZ38" t="s">
        <v>1329</v>
      </c>
      <c r="ENA38" t="s">
        <v>1234</v>
      </c>
      <c r="ENB38" t="s">
        <v>1330</v>
      </c>
      <c r="ENC38" t="s">
        <v>1331</v>
      </c>
      <c r="END38" t="s">
        <v>14</v>
      </c>
      <c r="ENE38" s="9">
        <v>45195</v>
      </c>
      <c r="ENF38" s="9"/>
      <c r="ENG38" s="9"/>
      <c r="ENI38" s="10">
        <v>8</v>
      </c>
      <c r="ENN38"/>
      <c r="ENO38" t="s">
        <v>1328</v>
      </c>
      <c r="ENP38" t="s">
        <v>1329</v>
      </c>
      <c r="ENQ38" t="s">
        <v>1234</v>
      </c>
      <c r="ENR38" t="s">
        <v>1330</v>
      </c>
      <c r="ENS38" t="s">
        <v>1331</v>
      </c>
      <c r="ENT38" t="s">
        <v>14</v>
      </c>
      <c r="ENU38" s="9">
        <v>45195</v>
      </c>
      <c r="ENV38" s="9"/>
      <c r="ENW38" s="9"/>
      <c r="ENY38" s="10">
        <v>8</v>
      </c>
      <c r="EOD38"/>
      <c r="EOE38" t="s">
        <v>1328</v>
      </c>
      <c r="EOF38" t="s">
        <v>1329</v>
      </c>
      <c r="EOG38" t="s">
        <v>1234</v>
      </c>
      <c r="EOH38" t="s">
        <v>1330</v>
      </c>
      <c r="EOI38" t="s">
        <v>1331</v>
      </c>
      <c r="EOJ38" t="s">
        <v>14</v>
      </c>
      <c r="EOK38" s="9">
        <v>45195</v>
      </c>
      <c r="EOL38" s="9"/>
      <c r="EOM38" s="9"/>
      <c r="EOO38" s="10">
        <v>8</v>
      </c>
      <c r="EOT38"/>
      <c r="EOU38" t="s">
        <v>1328</v>
      </c>
      <c r="EOV38" t="s">
        <v>1329</v>
      </c>
      <c r="EOW38" t="s">
        <v>1234</v>
      </c>
      <c r="EOX38" t="s">
        <v>1330</v>
      </c>
      <c r="EOY38" t="s">
        <v>1331</v>
      </c>
      <c r="EOZ38" t="s">
        <v>14</v>
      </c>
      <c r="EPA38" s="9">
        <v>45195</v>
      </c>
      <c r="EPB38" s="9"/>
      <c r="EPC38" s="9"/>
      <c r="EPE38" s="10">
        <v>8</v>
      </c>
      <c r="EPJ38"/>
      <c r="EPK38" t="s">
        <v>1328</v>
      </c>
      <c r="EPL38" t="s">
        <v>1329</v>
      </c>
      <c r="EPM38" t="s">
        <v>1234</v>
      </c>
      <c r="EPN38" t="s">
        <v>1330</v>
      </c>
      <c r="EPO38" t="s">
        <v>1331</v>
      </c>
      <c r="EPP38" t="s">
        <v>14</v>
      </c>
      <c r="EPQ38" s="9">
        <v>45195</v>
      </c>
      <c r="EPR38" s="9"/>
      <c r="EPS38" s="9"/>
      <c r="EPU38" s="10">
        <v>8</v>
      </c>
      <c r="EPZ38"/>
      <c r="EQA38" t="s">
        <v>1328</v>
      </c>
      <c r="EQB38" t="s">
        <v>1329</v>
      </c>
      <c r="EQC38" t="s">
        <v>1234</v>
      </c>
      <c r="EQD38" t="s">
        <v>1330</v>
      </c>
      <c r="EQE38" t="s">
        <v>1331</v>
      </c>
      <c r="EQF38" t="s">
        <v>14</v>
      </c>
      <c r="EQG38" s="9">
        <v>45195</v>
      </c>
      <c r="EQH38" s="9"/>
      <c r="EQI38" s="9"/>
      <c r="EQK38" s="10">
        <v>8</v>
      </c>
      <c r="EQP38"/>
      <c r="EQQ38" t="s">
        <v>1328</v>
      </c>
      <c r="EQR38" t="s">
        <v>1329</v>
      </c>
      <c r="EQS38" t="s">
        <v>1234</v>
      </c>
      <c r="EQT38" t="s">
        <v>1330</v>
      </c>
      <c r="EQU38" t="s">
        <v>1331</v>
      </c>
      <c r="EQV38" t="s">
        <v>14</v>
      </c>
      <c r="EQW38" s="9">
        <v>45195</v>
      </c>
      <c r="EQX38" s="9"/>
      <c r="EQY38" s="9"/>
      <c r="ERA38" s="10">
        <v>8</v>
      </c>
      <c r="ERF38"/>
      <c r="ERG38" t="s">
        <v>1328</v>
      </c>
      <c r="ERH38" t="s">
        <v>1329</v>
      </c>
      <c r="ERI38" t="s">
        <v>1234</v>
      </c>
      <c r="ERJ38" t="s">
        <v>1330</v>
      </c>
      <c r="ERK38" t="s">
        <v>1331</v>
      </c>
      <c r="ERL38" t="s">
        <v>14</v>
      </c>
      <c r="ERM38" s="9">
        <v>45195</v>
      </c>
      <c r="ERN38" s="9"/>
      <c r="ERO38" s="9"/>
      <c r="ERQ38" s="10">
        <v>8</v>
      </c>
      <c r="ERV38"/>
      <c r="ERW38" t="s">
        <v>1328</v>
      </c>
      <c r="ERX38" t="s">
        <v>1329</v>
      </c>
      <c r="ERY38" t="s">
        <v>1234</v>
      </c>
      <c r="ERZ38" t="s">
        <v>1330</v>
      </c>
      <c r="ESA38" t="s">
        <v>1331</v>
      </c>
      <c r="ESB38" t="s">
        <v>14</v>
      </c>
      <c r="ESC38" s="9">
        <v>45195</v>
      </c>
      <c r="ESD38" s="9"/>
      <c r="ESE38" s="9"/>
      <c r="ESG38" s="10">
        <v>8</v>
      </c>
      <c r="ESL38"/>
      <c r="ESM38" t="s">
        <v>1328</v>
      </c>
      <c r="ESN38" t="s">
        <v>1329</v>
      </c>
      <c r="ESO38" t="s">
        <v>1234</v>
      </c>
      <c r="ESP38" t="s">
        <v>1330</v>
      </c>
      <c r="ESQ38" t="s">
        <v>1331</v>
      </c>
      <c r="ESR38" t="s">
        <v>14</v>
      </c>
      <c r="ESS38" s="9">
        <v>45195</v>
      </c>
      <c r="EST38" s="9"/>
      <c r="ESU38" s="9"/>
      <c r="ESW38" s="10">
        <v>8</v>
      </c>
      <c r="ETB38"/>
      <c r="ETC38" t="s">
        <v>1328</v>
      </c>
      <c r="ETD38" t="s">
        <v>1329</v>
      </c>
      <c r="ETE38" t="s">
        <v>1234</v>
      </c>
      <c r="ETF38" t="s">
        <v>1330</v>
      </c>
      <c r="ETG38" t="s">
        <v>1331</v>
      </c>
      <c r="ETH38" t="s">
        <v>14</v>
      </c>
      <c r="ETI38" s="9">
        <v>45195</v>
      </c>
      <c r="ETJ38" s="9"/>
      <c r="ETK38" s="9"/>
      <c r="ETM38" s="10">
        <v>8</v>
      </c>
      <c r="ETR38"/>
      <c r="ETS38" t="s">
        <v>1328</v>
      </c>
      <c r="ETT38" t="s">
        <v>1329</v>
      </c>
      <c r="ETU38" t="s">
        <v>1234</v>
      </c>
      <c r="ETV38" t="s">
        <v>1330</v>
      </c>
      <c r="ETW38" t="s">
        <v>1331</v>
      </c>
      <c r="ETX38" t="s">
        <v>14</v>
      </c>
      <c r="ETY38" s="9">
        <v>45195</v>
      </c>
      <c r="ETZ38" s="9"/>
      <c r="EUA38" s="9"/>
      <c r="EUC38" s="10">
        <v>8</v>
      </c>
      <c r="EUH38"/>
      <c r="EUI38" t="s">
        <v>1328</v>
      </c>
      <c r="EUJ38" t="s">
        <v>1329</v>
      </c>
      <c r="EUK38" t="s">
        <v>1234</v>
      </c>
      <c r="EUL38" t="s">
        <v>1330</v>
      </c>
      <c r="EUM38" t="s">
        <v>1331</v>
      </c>
      <c r="EUN38" t="s">
        <v>14</v>
      </c>
      <c r="EUO38" s="9">
        <v>45195</v>
      </c>
      <c r="EUP38" s="9"/>
      <c r="EUQ38" s="9"/>
      <c r="EUS38" s="10">
        <v>8</v>
      </c>
      <c r="EUX38"/>
      <c r="EUY38" t="s">
        <v>1328</v>
      </c>
      <c r="EUZ38" t="s">
        <v>1329</v>
      </c>
      <c r="EVA38" t="s">
        <v>1234</v>
      </c>
      <c r="EVB38" t="s">
        <v>1330</v>
      </c>
      <c r="EVC38" t="s">
        <v>1331</v>
      </c>
      <c r="EVD38" t="s">
        <v>14</v>
      </c>
      <c r="EVE38" s="9">
        <v>45195</v>
      </c>
      <c r="EVF38" s="9"/>
      <c r="EVG38" s="9"/>
      <c r="EVI38" s="10">
        <v>8</v>
      </c>
      <c r="EVN38"/>
      <c r="EVO38" t="s">
        <v>1328</v>
      </c>
      <c r="EVP38" t="s">
        <v>1329</v>
      </c>
      <c r="EVQ38" t="s">
        <v>1234</v>
      </c>
      <c r="EVR38" t="s">
        <v>1330</v>
      </c>
      <c r="EVS38" t="s">
        <v>1331</v>
      </c>
      <c r="EVT38" t="s">
        <v>14</v>
      </c>
      <c r="EVU38" s="9">
        <v>45195</v>
      </c>
      <c r="EVV38" s="9"/>
      <c r="EVW38" s="9"/>
      <c r="EVY38" s="10">
        <v>8</v>
      </c>
      <c r="EWD38"/>
      <c r="EWE38" t="s">
        <v>1328</v>
      </c>
      <c r="EWF38" t="s">
        <v>1329</v>
      </c>
      <c r="EWG38" t="s">
        <v>1234</v>
      </c>
      <c r="EWH38" t="s">
        <v>1330</v>
      </c>
      <c r="EWI38" t="s">
        <v>1331</v>
      </c>
      <c r="EWJ38" t="s">
        <v>14</v>
      </c>
      <c r="EWK38" s="9">
        <v>45195</v>
      </c>
      <c r="EWL38" s="9"/>
      <c r="EWM38" s="9"/>
      <c r="EWO38" s="10">
        <v>8</v>
      </c>
      <c r="EWT38"/>
      <c r="EWU38" t="s">
        <v>1328</v>
      </c>
      <c r="EWV38" t="s">
        <v>1329</v>
      </c>
      <c r="EWW38" t="s">
        <v>1234</v>
      </c>
      <c r="EWX38" t="s">
        <v>1330</v>
      </c>
      <c r="EWY38" t="s">
        <v>1331</v>
      </c>
      <c r="EWZ38" t="s">
        <v>14</v>
      </c>
      <c r="EXA38" s="9">
        <v>45195</v>
      </c>
      <c r="EXB38" s="9"/>
      <c r="EXC38" s="9"/>
      <c r="EXE38" s="10">
        <v>8</v>
      </c>
      <c r="EXJ38"/>
      <c r="EXK38" t="s">
        <v>1328</v>
      </c>
      <c r="EXL38" t="s">
        <v>1329</v>
      </c>
      <c r="EXM38" t="s">
        <v>1234</v>
      </c>
      <c r="EXN38" t="s">
        <v>1330</v>
      </c>
      <c r="EXO38" t="s">
        <v>1331</v>
      </c>
      <c r="EXP38" t="s">
        <v>14</v>
      </c>
      <c r="EXQ38" s="9">
        <v>45195</v>
      </c>
      <c r="EXR38" s="9"/>
      <c r="EXS38" s="9"/>
      <c r="EXU38" s="10">
        <v>8</v>
      </c>
      <c r="EXZ38"/>
      <c r="EYA38" t="s">
        <v>1328</v>
      </c>
      <c r="EYB38" t="s">
        <v>1329</v>
      </c>
      <c r="EYC38" t="s">
        <v>1234</v>
      </c>
      <c r="EYD38" t="s">
        <v>1330</v>
      </c>
      <c r="EYE38" t="s">
        <v>1331</v>
      </c>
      <c r="EYF38" t="s">
        <v>14</v>
      </c>
      <c r="EYG38" s="9">
        <v>45195</v>
      </c>
      <c r="EYH38" s="9"/>
      <c r="EYI38" s="9"/>
      <c r="EYK38" s="10">
        <v>8</v>
      </c>
      <c r="EYP38"/>
      <c r="EYQ38" t="s">
        <v>1328</v>
      </c>
      <c r="EYR38" t="s">
        <v>1329</v>
      </c>
      <c r="EYS38" t="s">
        <v>1234</v>
      </c>
      <c r="EYT38" t="s">
        <v>1330</v>
      </c>
      <c r="EYU38" t="s">
        <v>1331</v>
      </c>
      <c r="EYV38" t="s">
        <v>14</v>
      </c>
      <c r="EYW38" s="9">
        <v>45195</v>
      </c>
      <c r="EYX38" s="9"/>
      <c r="EYY38" s="9"/>
      <c r="EZA38" s="10">
        <v>8</v>
      </c>
      <c r="EZF38"/>
      <c r="EZG38" t="s">
        <v>1328</v>
      </c>
      <c r="EZH38" t="s">
        <v>1329</v>
      </c>
      <c r="EZI38" t="s">
        <v>1234</v>
      </c>
      <c r="EZJ38" t="s">
        <v>1330</v>
      </c>
      <c r="EZK38" t="s">
        <v>1331</v>
      </c>
      <c r="EZL38" t="s">
        <v>14</v>
      </c>
      <c r="EZM38" s="9">
        <v>45195</v>
      </c>
      <c r="EZN38" s="9"/>
      <c r="EZO38" s="9"/>
      <c r="EZQ38" s="10">
        <v>8</v>
      </c>
      <c r="EZV38"/>
      <c r="EZW38" t="s">
        <v>1328</v>
      </c>
      <c r="EZX38" t="s">
        <v>1329</v>
      </c>
      <c r="EZY38" t="s">
        <v>1234</v>
      </c>
      <c r="EZZ38" t="s">
        <v>1330</v>
      </c>
      <c r="FAA38" t="s">
        <v>1331</v>
      </c>
      <c r="FAB38" t="s">
        <v>14</v>
      </c>
      <c r="FAC38" s="9">
        <v>45195</v>
      </c>
      <c r="FAD38" s="9"/>
      <c r="FAE38" s="9"/>
      <c r="FAG38" s="10">
        <v>8</v>
      </c>
      <c r="FAL38"/>
      <c r="FAM38" t="s">
        <v>1328</v>
      </c>
      <c r="FAN38" t="s">
        <v>1329</v>
      </c>
      <c r="FAO38" t="s">
        <v>1234</v>
      </c>
      <c r="FAP38" t="s">
        <v>1330</v>
      </c>
      <c r="FAQ38" t="s">
        <v>1331</v>
      </c>
      <c r="FAR38" t="s">
        <v>14</v>
      </c>
      <c r="FAS38" s="9">
        <v>45195</v>
      </c>
      <c r="FAT38" s="9"/>
      <c r="FAU38" s="9"/>
      <c r="FAW38" s="10">
        <v>8</v>
      </c>
      <c r="FBB38"/>
      <c r="FBC38" t="s">
        <v>1328</v>
      </c>
      <c r="FBD38" t="s">
        <v>1329</v>
      </c>
      <c r="FBE38" t="s">
        <v>1234</v>
      </c>
      <c r="FBF38" t="s">
        <v>1330</v>
      </c>
      <c r="FBG38" t="s">
        <v>1331</v>
      </c>
      <c r="FBH38" t="s">
        <v>14</v>
      </c>
      <c r="FBI38" s="9">
        <v>45195</v>
      </c>
      <c r="FBJ38" s="9"/>
      <c r="FBK38" s="9"/>
      <c r="FBM38" s="10">
        <v>8</v>
      </c>
      <c r="FBR38"/>
      <c r="FBS38" t="s">
        <v>1328</v>
      </c>
      <c r="FBT38" t="s">
        <v>1329</v>
      </c>
      <c r="FBU38" t="s">
        <v>1234</v>
      </c>
      <c r="FBV38" t="s">
        <v>1330</v>
      </c>
      <c r="FBW38" t="s">
        <v>1331</v>
      </c>
      <c r="FBX38" t="s">
        <v>14</v>
      </c>
      <c r="FBY38" s="9">
        <v>45195</v>
      </c>
      <c r="FBZ38" s="9"/>
      <c r="FCA38" s="9"/>
      <c r="FCC38" s="10">
        <v>8</v>
      </c>
      <c r="FCH38"/>
      <c r="FCI38" t="s">
        <v>1328</v>
      </c>
      <c r="FCJ38" t="s">
        <v>1329</v>
      </c>
      <c r="FCK38" t="s">
        <v>1234</v>
      </c>
      <c r="FCL38" t="s">
        <v>1330</v>
      </c>
      <c r="FCM38" t="s">
        <v>1331</v>
      </c>
      <c r="FCN38" t="s">
        <v>14</v>
      </c>
      <c r="FCO38" s="9">
        <v>45195</v>
      </c>
      <c r="FCP38" s="9"/>
      <c r="FCQ38" s="9"/>
      <c r="FCS38" s="10">
        <v>8</v>
      </c>
      <c r="FCX38"/>
      <c r="FCY38" t="s">
        <v>1328</v>
      </c>
      <c r="FCZ38" t="s">
        <v>1329</v>
      </c>
      <c r="FDA38" t="s">
        <v>1234</v>
      </c>
      <c r="FDB38" t="s">
        <v>1330</v>
      </c>
      <c r="FDC38" t="s">
        <v>1331</v>
      </c>
      <c r="FDD38" t="s">
        <v>14</v>
      </c>
      <c r="FDE38" s="9">
        <v>45195</v>
      </c>
      <c r="FDF38" s="9"/>
      <c r="FDG38" s="9"/>
      <c r="FDI38" s="10">
        <v>8</v>
      </c>
      <c r="FDN38"/>
      <c r="FDO38" t="s">
        <v>1328</v>
      </c>
      <c r="FDP38" t="s">
        <v>1329</v>
      </c>
      <c r="FDQ38" t="s">
        <v>1234</v>
      </c>
      <c r="FDR38" t="s">
        <v>1330</v>
      </c>
      <c r="FDS38" t="s">
        <v>1331</v>
      </c>
      <c r="FDT38" t="s">
        <v>14</v>
      </c>
      <c r="FDU38" s="9">
        <v>45195</v>
      </c>
      <c r="FDV38" s="9"/>
      <c r="FDW38" s="9"/>
      <c r="FDY38" s="10">
        <v>8</v>
      </c>
      <c r="FED38"/>
      <c r="FEE38" t="s">
        <v>1328</v>
      </c>
      <c r="FEF38" t="s">
        <v>1329</v>
      </c>
      <c r="FEG38" t="s">
        <v>1234</v>
      </c>
      <c r="FEH38" t="s">
        <v>1330</v>
      </c>
      <c r="FEI38" t="s">
        <v>1331</v>
      </c>
      <c r="FEJ38" t="s">
        <v>14</v>
      </c>
      <c r="FEK38" s="9">
        <v>45195</v>
      </c>
      <c r="FEL38" s="9"/>
      <c r="FEM38" s="9"/>
      <c r="FEO38" s="10">
        <v>8</v>
      </c>
      <c r="FET38"/>
      <c r="FEU38" t="s">
        <v>1328</v>
      </c>
      <c r="FEV38" t="s">
        <v>1329</v>
      </c>
      <c r="FEW38" t="s">
        <v>1234</v>
      </c>
      <c r="FEX38" t="s">
        <v>1330</v>
      </c>
      <c r="FEY38" t="s">
        <v>1331</v>
      </c>
      <c r="FEZ38" t="s">
        <v>14</v>
      </c>
      <c r="FFA38" s="9">
        <v>45195</v>
      </c>
      <c r="FFB38" s="9"/>
      <c r="FFC38" s="9"/>
      <c r="FFE38" s="10">
        <v>8</v>
      </c>
      <c r="FFJ38"/>
      <c r="FFK38" t="s">
        <v>1328</v>
      </c>
      <c r="FFL38" t="s">
        <v>1329</v>
      </c>
      <c r="FFM38" t="s">
        <v>1234</v>
      </c>
      <c r="FFN38" t="s">
        <v>1330</v>
      </c>
      <c r="FFO38" t="s">
        <v>1331</v>
      </c>
      <c r="FFP38" t="s">
        <v>14</v>
      </c>
      <c r="FFQ38" s="9">
        <v>45195</v>
      </c>
      <c r="FFR38" s="9"/>
      <c r="FFS38" s="9"/>
      <c r="FFU38" s="10">
        <v>8</v>
      </c>
      <c r="FFZ38"/>
      <c r="FGA38" t="s">
        <v>1328</v>
      </c>
      <c r="FGB38" t="s">
        <v>1329</v>
      </c>
      <c r="FGC38" t="s">
        <v>1234</v>
      </c>
      <c r="FGD38" t="s">
        <v>1330</v>
      </c>
      <c r="FGE38" t="s">
        <v>1331</v>
      </c>
      <c r="FGF38" t="s">
        <v>14</v>
      </c>
      <c r="FGG38" s="9">
        <v>45195</v>
      </c>
      <c r="FGH38" s="9"/>
      <c r="FGI38" s="9"/>
      <c r="FGK38" s="10">
        <v>8</v>
      </c>
      <c r="FGP38"/>
      <c r="FGQ38" t="s">
        <v>1328</v>
      </c>
      <c r="FGR38" t="s">
        <v>1329</v>
      </c>
      <c r="FGS38" t="s">
        <v>1234</v>
      </c>
      <c r="FGT38" t="s">
        <v>1330</v>
      </c>
      <c r="FGU38" t="s">
        <v>1331</v>
      </c>
      <c r="FGV38" t="s">
        <v>14</v>
      </c>
      <c r="FGW38" s="9">
        <v>45195</v>
      </c>
      <c r="FGX38" s="9"/>
      <c r="FGY38" s="9"/>
      <c r="FHA38" s="10">
        <v>8</v>
      </c>
      <c r="FHF38"/>
      <c r="FHG38" t="s">
        <v>1328</v>
      </c>
      <c r="FHH38" t="s">
        <v>1329</v>
      </c>
      <c r="FHI38" t="s">
        <v>1234</v>
      </c>
      <c r="FHJ38" t="s">
        <v>1330</v>
      </c>
      <c r="FHK38" t="s">
        <v>1331</v>
      </c>
      <c r="FHL38" t="s">
        <v>14</v>
      </c>
      <c r="FHM38" s="9">
        <v>45195</v>
      </c>
      <c r="FHN38" s="9"/>
      <c r="FHO38" s="9"/>
      <c r="FHQ38" s="10">
        <v>8</v>
      </c>
      <c r="FHV38"/>
      <c r="FHW38" t="s">
        <v>1328</v>
      </c>
      <c r="FHX38" t="s">
        <v>1329</v>
      </c>
      <c r="FHY38" t="s">
        <v>1234</v>
      </c>
      <c r="FHZ38" t="s">
        <v>1330</v>
      </c>
      <c r="FIA38" t="s">
        <v>1331</v>
      </c>
      <c r="FIB38" t="s">
        <v>14</v>
      </c>
      <c r="FIC38" s="9">
        <v>45195</v>
      </c>
      <c r="FID38" s="9"/>
      <c r="FIE38" s="9"/>
      <c r="FIG38" s="10">
        <v>8</v>
      </c>
      <c r="FIL38"/>
      <c r="FIM38" t="s">
        <v>1328</v>
      </c>
      <c r="FIN38" t="s">
        <v>1329</v>
      </c>
      <c r="FIO38" t="s">
        <v>1234</v>
      </c>
      <c r="FIP38" t="s">
        <v>1330</v>
      </c>
      <c r="FIQ38" t="s">
        <v>1331</v>
      </c>
      <c r="FIR38" t="s">
        <v>14</v>
      </c>
      <c r="FIS38" s="9">
        <v>45195</v>
      </c>
      <c r="FIT38" s="9"/>
      <c r="FIU38" s="9"/>
      <c r="FIW38" s="10">
        <v>8</v>
      </c>
      <c r="FJB38"/>
      <c r="FJC38" t="s">
        <v>1328</v>
      </c>
      <c r="FJD38" t="s">
        <v>1329</v>
      </c>
      <c r="FJE38" t="s">
        <v>1234</v>
      </c>
      <c r="FJF38" t="s">
        <v>1330</v>
      </c>
      <c r="FJG38" t="s">
        <v>1331</v>
      </c>
      <c r="FJH38" t="s">
        <v>14</v>
      </c>
      <c r="FJI38" s="9">
        <v>45195</v>
      </c>
      <c r="FJJ38" s="9"/>
      <c r="FJK38" s="9"/>
      <c r="FJM38" s="10">
        <v>8</v>
      </c>
      <c r="FJR38"/>
      <c r="FJS38" t="s">
        <v>1328</v>
      </c>
      <c r="FJT38" t="s">
        <v>1329</v>
      </c>
      <c r="FJU38" t="s">
        <v>1234</v>
      </c>
      <c r="FJV38" t="s">
        <v>1330</v>
      </c>
      <c r="FJW38" t="s">
        <v>1331</v>
      </c>
      <c r="FJX38" t="s">
        <v>14</v>
      </c>
      <c r="FJY38" s="9">
        <v>45195</v>
      </c>
      <c r="FJZ38" s="9"/>
      <c r="FKA38" s="9"/>
      <c r="FKC38" s="10">
        <v>8</v>
      </c>
      <c r="FKH38"/>
      <c r="FKI38" t="s">
        <v>1328</v>
      </c>
      <c r="FKJ38" t="s">
        <v>1329</v>
      </c>
      <c r="FKK38" t="s">
        <v>1234</v>
      </c>
      <c r="FKL38" t="s">
        <v>1330</v>
      </c>
      <c r="FKM38" t="s">
        <v>1331</v>
      </c>
      <c r="FKN38" t="s">
        <v>14</v>
      </c>
      <c r="FKO38" s="9">
        <v>45195</v>
      </c>
      <c r="FKP38" s="9"/>
      <c r="FKQ38" s="9"/>
      <c r="FKS38" s="10">
        <v>8</v>
      </c>
      <c r="FKX38"/>
      <c r="FKY38" t="s">
        <v>1328</v>
      </c>
      <c r="FKZ38" t="s">
        <v>1329</v>
      </c>
      <c r="FLA38" t="s">
        <v>1234</v>
      </c>
      <c r="FLB38" t="s">
        <v>1330</v>
      </c>
      <c r="FLC38" t="s">
        <v>1331</v>
      </c>
      <c r="FLD38" t="s">
        <v>14</v>
      </c>
      <c r="FLE38" s="9">
        <v>45195</v>
      </c>
      <c r="FLF38" s="9"/>
      <c r="FLG38" s="9"/>
      <c r="FLI38" s="10">
        <v>8</v>
      </c>
      <c r="FLN38"/>
      <c r="FLO38" t="s">
        <v>1328</v>
      </c>
      <c r="FLP38" t="s">
        <v>1329</v>
      </c>
      <c r="FLQ38" t="s">
        <v>1234</v>
      </c>
      <c r="FLR38" t="s">
        <v>1330</v>
      </c>
      <c r="FLS38" t="s">
        <v>1331</v>
      </c>
      <c r="FLT38" t="s">
        <v>14</v>
      </c>
      <c r="FLU38" s="9">
        <v>45195</v>
      </c>
      <c r="FLV38" s="9"/>
      <c r="FLW38" s="9"/>
      <c r="FLY38" s="10">
        <v>8</v>
      </c>
      <c r="FMD38"/>
      <c r="FME38" t="s">
        <v>1328</v>
      </c>
      <c r="FMF38" t="s">
        <v>1329</v>
      </c>
      <c r="FMG38" t="s">
        <v>1234</v>
      </c>
      <c r="FMH38" t="s">
        <v>1330</v>
      </c>
      <c r="FMI38" t="s">
        <v>1331</v>
      </c>
      <c r="FMJ38" t="s">
        <v>14</v>
      </c>
      <c r="FMK38" s="9">
        <v>45195</v>
      </c>
      <c r="FML38" s="9"/>
      <c r="FMM38" s="9"/>
      <c r="FMO38" s="10">
        <v>8</v>
      </c>
      <c r="FMT38"/>
      <c r="FMU38" t="s">
        <v>1328</v>
      </c>
      <c r="FMV38" t="s">
        <v>1329</v>
      </c>
      <c r="FMW38" t="s">
        <v>1234</v>
      </c>
      <c r="FMX38" t="s">
        <v>1330</v>
      </c>
      <c r="FMY38" t="s">
        <v>1331</v>
      </c>
      <c r="FMZ38" t="s">
        <v>14</v>
      </c>
      <c r="FNA38" s="9">
        <v>45195</v>
      </c>
      <c r="FNB38" s="9"/>
      <c r="FNC38" s="9"/>
      <c r="FNE38" s="10">
        <v>8</v>
      </c>
      <c r="FNJ38"/>
      <c r="FNK38" t="s">
        <v>1328</v>
      </c>
      <c r="FNL38" t="s">
        <v>1329</v>
      </c>
      <c r="FNM38" t="s">
        <v>1234</v>
      </c>
      <c r="FNN38" t="s">
        <v>1330</v>
      </c>
      <c r="FNO38" t="s">
        <v>1331</v>
      </c>
      <c r="FNP38" t="s">
        <v>14</v>
      </c>
      <c r="FNQ38" s="9">
        <v>45195</v>
      </c>
      <c r="FNR38" s="9"/>
      <c r="FNS38" s="9"/>
      <c r="FNU38" s="10">
        <v>8</v>
      </c>
      <c r="FNZ38"/>
      <c r="FOA38" t="s">
        <v>1328</v>
      </c>
      <c r="FOB38" t="s">
        <v>1329</v>
      </c>
      <c r="FOC38" t="s">
        <v>1234</v>
      </c>
      <c r="FOD38" t="s">
        <v>1330</v>
      </c>
      <c r="FOE38" t="s">
        <v>1331</v>
      </c>
      <c r="FOF38" t="s">
        <v>14</v>
      </c>
      <c r="FOG38" s="9">
        <v>45195</v>
      </c>
      <c r="FOH38" s="9"/>
      <c r="FOI38" s="9"/>
      <c r="FOK38" s="10">
        <v>8</v>
      </c>
      <c r="FOP38"/>
      <c r="FOQ38" t="s">
        <v>1328</v>
      </c>
      <c r="FOR38" t="s">
        <v>1329</v>
      </c>
      <c r="FOS38" t="s">
        <v>1234</v>
      </c>
      <c r="FOT38" t="s">
        <v>1330</v>
      </c>
      <c r="FOU38" t="s">
        <v>1331</v>
      </c>
      <c r="FOV38" t="s">
        <v>14</v>
      </c>
      <c r="FOW38" s="9">
        <v>45195</v>
      </c>
      <c r="FOX38" s="9"/>
      <c r="FOY38" s="9"/>
      <c r="FPA38" s="10">
        <v>8</v>
      </c>
      <c r="FPF38"/>
      <c r="FPG38" t="s">
        <v>1328</v>
      </c>
      <c r="FPH38" t="s">
        <v>1329</v>
      </c>
      <c r="FPI38" t="s">
        <v>1234</v>
      </c>
      <c r="FPJ38" t="s">
        <v>1330</v>
      </c>
      <c r="FPK38" t="s">
        <v>1331</v>
      </c>
      <c r="FPL38" t="s">
        <v>14</v>
      </c>
      <c r="FPM38" s="9">
        <v>45195</v>
      </c>
      <c r="FPN38" s="9"/>
      <c r="FPO38" s="9"/>
      <c r="FPQ38" s="10">
        <v>8</v>
      </c>
      <c r="FPV38"/>
      <c r="FPW38" t="s">
        <v>1328</v>
      </c>
      <c r="FPX38" t="s">
        <v>1329</v>
      </c>
      <c r="FPY38" t="s">
        <v>1234</v>
      </c>
      <c r="FPZ38" t="s">
        <v>1330</v>
      </c>
      <c r="FQA38" t="s">
        <v>1331</v>
      </c>
      <c r="FQB38" t="s">
        <v>14</v>
      </c>
      <c r="FQC38" s="9">
        <v>45195</v>
      </c>
      <c r="FQD38" s="9"/>
      <c r="FQE38" s="9"/>
      <c r="FQG38" s="10">
        <v>8</v>
      </c>
      <c r="FQL38"/>
      <c r="FQM38" t="s">
        <v>1328</v>
      </c>
      <c r="FQN38" t="s">
        <v>1329</v>
      </c>
      <c r="FQO38" t="s">
        <v>1234</v>
      </c>
      <c r="FQP38" t="s">
        <v>1330</v>
      </c>
      <c r="FQQ38" t="s">
        <v>1331</v>
      </c>
      <c r="FQR38" t="s">
        <v>14</v>
      </c>
      <c r="FQS38" s="9">
        <v>45195</v>
      </c>
      <c r="FQT38" s="9"/>
      <c r="FQU38" s="9"/>
      <c r="FQW38" s="10">
        <v>8</v>
      </c>
      <c r="FRB38"/>
      <c r="FRC38" t="s">
        <v>1328</v>
      </c>
      <c r="FRD38" t="s">
        <v>1329</v>
      </c>
      <c r="FRE38" t="s">
        <v>1234</v>
      </c>
      <c r="FRF38" t="s">
        <v>1330</v>
      </c>
      <c r="FRG38" t="s">
        <v>1331</v>
      </c>
      <c r="FRH38" t="s">
        <v>14</v>
      </c>
      <c r="FRI38" s="9">
        <v>45195</v>
      </c>
      <c r="FRJ38" s="9"/>
      <c r="FRK38" s="9"/>
      <c r="FRM38" s="10">
        <v>8</v>
      </c>
      <c r="FRR38"/>
      <c r="FRS38" t="s">
        <v>1328</v>
      </c>
      <c r="FRT38" t="s">
        <v>1329</v>
      </c>
      <c r="FRU38" t="s">
        <v>1234</v>
      </c>
      <c r="FRV38" t="s">
        <v>1330</v>
      </c>
      <c r="FRW38" t="s">
        <v>1331</v>
      </c>
      <c r="FRX38" t="s">
        <v>14</v>
      </c>
      <c r="FRY38" s="9">
        <v>45195</v>
      </c>
      <c r="FRZ38" s="9"/>
      <c r="FSA38" s="9"/>
      <c r="FSC38" s="10">
        <v>8</v>
      </c>
      <c r="FSH38"/>
      <c r="FSI38" t="s">
        <v>1328</v>
      </c>
      <c r="FSJ38" t="s">
        <v>1329</v>
      </c>
      <c r="FSK38" t="s">
        <v>1234</v>
      </c>
      <c r="FSL38" t="s">
        <v>1330</v>
      </c>
      <c r="FSM38" t="s">
        <v>1331</v>
      </c>
      <c r="FSN38" t="s">
        <v>14</v>
      </c>
      <c r="FSO38" s="9">
        <v>45195</v>
      </c>
      <c r="FSP38" s="9"/>
      <c r="FSQ38" s="9"/>
      <c r="FSS38" s="10">
        <v>8</v>
      </c>
      <c r="FSX38"/>
      <c r="FSY38" t="s">
        <v>1328</v>
      </c>
      <c r="FSZ38" t="s">
        <v>1329</v>
      </c>
      <c r="FTA38" t="s">
        <v>1234</v>
      </c>
      <c r="FTB38" t="s">
        <v>1330</v>
      </c>
      <c r="FTC38" t="s">
        <v>1331</v>
      </c>
      <c r="FTD38" t="s">
        <v>14</v>
      </c>
      <c r="FTE38" s="9">
        <v>45195</v>
      </c>
      <c r="FTF38" s="9"/>
      <c r="FTG38" s="9"/>
      <c r="FTI38" s="10">
        <v>8</v>
      </c>
      <c r="FTN38"/>
      <c r="FTO38" t="s">
        <v>1328</v>
      </c>
      <c r="FTP38" t="s">
        <v>1329</v>
      </c>
      <c r="FTQ38" t="s">
        <v>1234</v>
      </c>
      <c r="FTR38" t="s">
        <v>1330</v>
      </c>
      <c r="FTS38" t="s">
        <v>1331</v>
      </c>
      <c r="FTT38" t="s">
        <v>14</v>
      </c>
      <c r="FTU38" s="9">
        <v>45195</v>
      </c>
      <c r="FTV38" s="9"/>
      <c r="FTW38" s="9"/>
      <c r="FTY38" s="10">
        <v>8</v>
      </c>
      <c r="FUD38"/>
      <c r="FUE38" t="s">
        <v>1328</v>
      </c>
      <c r="FUF38" t="s">
        <v>1329</v>
      </c>
      <c r="FUG38" t="s">
        <v>1234</v>
      </c>
      <c r="FUH38" t="s">
        <v>1330</v>
      </c>
      <c r="FUI38" t="s">
        <v>1331</v>
      </c>
      <c r="FUJ38" t="s">
        <v>14</v>
      </c>
      <c r="FUK38" s="9">
        <v>45195</v>
      </c>
      <c r="FUL38" s="9"/>
      <c r="FUM38" s="9"/>
      <c r="FUO38" s="10">
        <v>8</v>
      </c>
      <c r="FUT38"/>
      <c r="FUU38" t="s">
        <v>1328</v>
      </c>
      <c r="FUV38" t="s">
        <v>1329</v>
      </c>
      <c r="FUW38" t="s">
        <v>1234</v>
      </c>
      <c r="FUX38" t="s">
        <v>1330</v>
      </c>
      <c r="FUY38" t="s">
        <v>1331</v>
      </c>
      <c r="FUZ38" t="s">
        <v>14</v>
      </c>
      <c r="FVA38" s="9">
        <v>45195</v>
      </c>
      <c r="FVB38" s="9"/>
      <c r="FVC38" s="9"/>
      <c r="FVE38" s="10">
        <v>8</v>
      </c>
      <c r="FVJ38"/>
      <c r="FVK38" t="s">
        <v>1328</v>
      </c>
      <c r="FVL38" t="s">
        <v>1329</v>
      </c>
      <c r="FVM38" t="s">
        <v>1234</v>
      </c>
      <c r="FVN38" t="s">
        <v>1330</v>
      </c>
      <c r="FVO38" t="s">
        <v>1331</v>
      </c>
      <c r="FVP38" t="s">
        <v>14</v>
      </c>
      <c r="FVQ38" s="9">
        <v>45195</v>
      </c>
      <c r="FVR38" s="9"/>
      <c r="FVS38" s="9"/>
      <c r="FVU38" s="10">
        <v>8</v>
      </c>
      <c r="FVZ38"/>
      <c r="FWA38" t="s">
        <v>1328</v>
      </c>
      <c r="FWB38" t="s">
        <v>1329</v>
      </c>
      <c r="FWC38" t="s">
        <v>1234</v>
      </c>
      <c r="FWD38" t="s">
        <v>1330</v>
      </c>
      <c r="FWE38" t="s">
        <v>1331</v>
      </c>
      <c r="FWF38" t="s">
        <v>14</v>
      </c>
      <c r="FWG38" s="9">
        <v>45195</v>
      </c>
      <c r="FWH38" s="9"/>
      <c r="FWI38" s="9"/>
      <c r="FWK38" s="10">
        <v>8</v>
      </c>
      <c r="FWP38"/>
      <c r="FWQ38" t="s">
        <v>1328</v>
      </c>
      <c r="FWR38" t="s">
        <v>1329</v>
      </c>
      <c r="FWS38" t="s">
        <v>1234</v>
      </c>
      <c r="FWT38" t="s">
        <v>1330</v>
      </c>
      <c r="FWU38" t="s">
        <v>1331</v>
      </c>
      <c r="FWV38" t="s">
        <v>14</v>
      </c>
      <c r="FWW38" s="9">
        <v>45195</v>
      </c>
      <c r="FWX38" s="9"/>
      <c r="FWY38" s="9"/>
      <c r="FXA38" s="10">
        <v>8</v>
      </c>
      <c r="FXF38"/>
      <c r="FXG38" t="s">
        <v>1328</v>
      </c>
      <c r="FXH38" t="s">
        <v>1329</v>
      </c>
      <c r="FXI38" t="s">
        <v>1234</v>
      </c>
      <c r="FXJ38" t="s">
        <v>1330</v>
      </c>
      <c r="FXK38" t="s">
        <v>1331</v>
      </c>
      <c r="FXL38" t="s">
        <v>14</v>
      </c>
      <c r="FXM38" s="9">
        <v>45195</v>
      </c>
      <c r="FXN38" s="9"/>
      <c r="FXO38" s="9"/>
      <c r="FXQ38" s="10">
        <v>8</v>
      </c>
      <c r="FXV38"/>
      <c r="FXW38" t="s">
        <v>1328</v>
      </c>
      <c r="FXX38" t="s">
        <v>1329</v>
      </c>
      <c r="FXY38" t="s">
        <v>1234</v>
      </c>
      <c r="FXZ38" t="s">
        <v>1330</v>
      </c>
      <c r="FYA38" t="s">
        <v>1331</v>
      </c>
      <c r="FYB38" t="s">
        <v>14</v>
      </c>
      <c r="FYC38" s="9">
        <v>45195</v>
      </c>
      <c r="FYD38" s="9"/>
      <c r="FYE38" s="9"/>
      <c r="FYG38" s="10">
        <v>8</v>
      </c>
      <c r="FYL38"/>
      <c r="FYM38" t="s">
        <v>1328</v>
      </c>
      <c r="FYN38" t="s">
        <v>1329</v>
      </c>
      <c r="FYO38" t="s">
        <v>1234</v>
      </c>
      <c r="FYP38" t="s">
        <v>1330</v>
      </c>
      <c r="FYQ38" t="s">
        <v>1331</v>
      </c>
      <c r="FYR38" t="s">
        <v>14</v>
      </c>
      <c r="FYS38" s="9">
        <v>45195</v>
      </c>
      <c r="FYT38" s="9"/>
      <c r="FYU38" s="9"/>
      <c r="FYW38" s="10">
        <v>8</v>
      </c>
      <c r="FZB38"/>
      <c r="FZC38" t="s">
        <v>1328</v>
      </c>
      <c r="FZD38" t="s">
        <v>1329</v>
      </c>
      <c r="FZE38" t="s">
        <v>1234</v>
      </c>
      <c r="FZF38" t="s">
        <v>1330</v>
      </c>
      <c r="FZG38" t="s">
        <v>1331</v>
      </c>
      <c r="FZH38" t="s">
        <v>14</v>
      </c>
      <c r="FZI38" s="9">
        <v>45195</v>
      </c>
      <c r="FZJ38" s="9"/>
      <c r="FZK38" s="9"/>
      <c r="FZM38" s="10">
        <v>8</v>
      </c>
      <c r="FZR38"/>
      <c r="FZS38" t="s">
        <v>1328</v>
      </c>
      <c r="FZT38" t="s">
        <v>1329</v>
      </c>
      <c r="FZU38" t="s">
        <v>1234</v>
      </c>
      <c r="FZV38" t="s">
        <v>1330</v>
      </c>
      <c r="FZW38" t="s">
        <v>1331</v>
      </c>
      <c r="FZX38" t="s">
        <v>14</v>
      </c>
      <c r="FZY38" s="9">
        <v>45195</v>
      </c>
      <c r="FZZ38" s="9"/>
      <c r="GAA38" s="9"/>
      <c r="GAC38" s="10">
        <v>8</v>
      </c>
      <c r="GAH38"/>
      <c r="GAI38" t="s">
        <v>1328</v>
      </c>
      <c r="GAJ38" t="s">
        <v>1329</v>
      </c>
      <c r="GAK38" t="s">
        <v>1234</v>
      </c>
      <c r="GAL38" t="s">
        <v>1330</v>
      </c>
      <c r="GAM38" t="s">
        <v>1331</v>
      </c>
      <c r="GAN38" t="s">
        <v>14</v>
      </c>
      <c r="GAO38" s="9">
        <v>45195</v>
      </c>
      <c r="GAP38" s="9"/>
      <c r="GAQ38" s="9"/>
      <c r="GAS38" s="10">
        <v>8</v>
      </c>
      <c r="GAX38"/>
      <c r="GAY38" t="s">
        <v>1328</v>
      </c>
      <c r="GAZ38" t="s">
        <v>1329</v>
      </c>
      <c r="GBA38" t="s">
        <v>1234</v>
      </c>
      <c r="GBB38" t="s">
        <v>1330</v>
      </c>
      <c r="GBC38" t="s">
        <v>1331</v>
      </c>
      <c r="GBD38" t="s">
        <v>14</v>
      </c>
      <c r="GBE38" s="9">
        <v>45195</v>
      </c>
      <c r="GBF38" s="9"/>
      <c r="GBG38" s="9"/>
      <c r="GBI38" s="10">
        <v>8</v>
      </c>
      <c r="GBN38"/>
      <c r="GBO38" t="s">
        <v>1328</v>
      </c>
      <c r="GBP38" t="s">
        <v>1329</v>
      </c>
      <c r="GBQ38" t="s">
        <v>1234</v>
      </c>
      <c r="GBR38" t="s">
        <v>1330</v>
      </c>
      <c r="GBS38" t="s">
        <v>1331</v>
      </c>
      <c r="GBT38" t="s">
        <v>14</v>
      </c>
      <c r="GBU38" s="9">
        <v>45195</v>
      </c>
      <c r="GBV38" s="9"/>
      <c r="GBW38" s="9"/>
      <c r="GBY38" s="10">
        <v>8</v>
      </c>
      <c r="GCD38"/>
      <c r="GCE38" t="s">
        <v>1328</v>
      </c>
      <c r="GCF38" t="s">
        <v>1329</v>
      </c>
      <c r="GCG38" t="s">
        <v>1234</v>
      </c>
      <c r="GCH38" t="s">
        <v>1330</v>
      </c>
      <c r="GCI38" t="s">
        <v>1331</v>
      </c>
      <c r="GCJ38" t="s">
        <v>14</v>
      </c>
      <c r="GCK38" s="9">
        <v>45195</v>
      </c>
      <c r="GCL38" s="9"/>
      <c r="GCM38" s="9"/>
      <c r="GCO38" s="10">
        <v>8</v>
      </c>
      <c r="GCT38"/>
      <c r="GCU38" t="s">
        <v>1328</v>
      </c>
      <c r="GCV38" t="s">
        <v>1329</v>
      </c>
      <c r="GCW38" t="s">
        <v>1234</v>
      </c>
      <c r="GCX38" t="s">
        <v>1330</v>
      </c>
      <c r="GCY38" t="s">
        <v>1331</v>
      </c>
      <c r="GCZ38" t="s">
        <v>14</v>
      </c>
      <c r="GDA38" s="9">
        <v>45195</v>
      </c>
      <c r="GDB38" s="9"/>
      <c r="GDC38" s="9"/>
      <c r="GDE38" s="10">
        <v>8</v>
      </c>
      <c r="GDJ38"/>
      <c r="GDK38" t="s">
        <v>1328</v>
      </c>
      <c r="GDL38" t="s">
        <v>1329</v>
      </c>
      <c r="GDM38" t="s">
        <v>1234</v>
      </c>
      <c r="GDN38" t="s">
        <v>1330</v>
      </c>
      <c r="GDO38" t="s">
        <v>1331</v>
      </c>
      <c r="GDP38" t="s">
        <v>14</v>
      </c>
      <c r="GDQ38" s="9">
        <v>45195</v>
      </c>
      <c r="GDR38" s="9"/>
      <c r="GDS38" s="9"/>
      <c r="GDU38" s="10">
        <v>8</v>
      </c>
      <c r="GDZ38"/>
      <c r="GEA38" t="s">
        <v>1328</v>
      </c>
      <c r="GEB38" t="s">
        <v>1329</v>
      </c>
      <c r="GEC38" t="s">
        <v>1234</v>
      </c>
      <c r="GED38" t="s">
        <v>1330</v>
      </c>
      <c r="GEE38" t="s">
        <v>1331</v>
      </c>
      <c r="GEF38" t="s">
        <v>14</v>
      </c>
      <c r="GEG38" s="9">
        <v>45195</v>
      </c>
      <c r="GEH38" s="9"/>
      <c r="GEI38" s="9"/>
      <c r="GEK38" s="10">
        <v>8</v>
      </c>
      <c r="GEP38"/>
      <c r="GEQ38" t="s">
        <v>1328</v>
      </c>
      <c r="GER38" t="s">
        <v>1329</v>
      </c>
      <c r="GES38" t="s">
        <v>1234</v>
      </c>
      <c r="GET38" t="s">
        <v>1330</v>
      </c>
      <c r="GEU38" t="s">
        <v>1331</v>
      </c>
      <c r="GEV38" t="s">
        <v>14</v>
      </c>
      <c r="GEW38" s="9">
        <v>45195</v>
      </c>
      <c r="GEX38" s="9"/>
      <c r="GEY38" s="9"/>
      <c r="GFA38" s="10">
        <v>8</v>
      </c>
      <c r="GFF38"/>
      <c r="GFG38" t="s">
        <v>1328</v>
      </c>
      <c r="GFH38" t="s">
        <v>1329</v>
      </c>
      <c r="GFI38" t="s">
        <v>1234</v>
      </c>
      <c r="GFJ38" t="s">
        <v>1330</v>
      </c>
      <c r="GFK38" t="s">
        <v>1331</v>
      </c>
      <c r="GFL38" t="s">
        <v>14</v>
      </c>
      <c r="GFM38" s="9">
        <v>45195</v>
      </c>
      <c r="GFN38" s="9"/>
      <c r="GFO38" s="9"/>
      <c r="GFQ38" s="10">
        <v>8</v>
      </c>
      <c r="GFV38"/>
      <c r="GFW38" t="s">
        <v>1328</v>
      </c>
      <c r="GFX38" t="s">
        <v>1329</v>
      </c>
      <c r="GFY38" t="s">
        <v>1234</v>
      </c>
      <c r="GFZ38" t="s">
        <v>1330</v>
      </c>
      <c r="GGA38" t="s">
        <v>1331</v>
      </c>
      <c r="GGB38" t="s">
        <v>14</v>
      </c>
      <c r="GGC38" s="9">
        <v>45195</v>
      </c>
      <c r="GGD38" s="9"/>
      <c r="GGE38" s="9"/>
      <c r="GGG38" s="10">
        <v>8</v>
      </c>
      <c r="GGL38"/>
      <c r="GGM38" t="s">
        <v>1328</v>
      </c>
      <c r="GGN38" t="s">
        <v>1329</v>
      </c>
      <c r="GGO38" t="s">
        <v>1234</v>
      </c>
      <c r="GGP38" t="s">
        <v>1330</v>
      </c>
      <c r="GGQ38" t="s">
        <v>1331</v>
      </c>
      <c r="GGR38" t="s">
        <v>14</v>
      </c>
      <c r="GGS38" s="9">
        <v>45195</v>
      </c>
      <c r="GGT38" s="9"/>
      <c r="GGU38" s="9"/>
      <c r="GGW38" s="10">
        <v>8</v>
      </c>
      <c r="GHB38"/>
      <c r="GHC38" t="s">
        <v>1328</v>
      </c>
      <c r="GHD38" t="s">
        <v>1329</v>
      </c>
      <c r="GHE38" t="s">
        <v>1234</v>
      </c>
      <c r="GHF38" t="s">
        <v>1330</v>
      </c>
      <c r="GHG38" t="s">
        <v>1331</v>
      </c>
      <c r="GHH38" t="s">
        <v>14</v>
      </c>
      <c r="GHI38" s="9">
        <v>45195</v>
      </c>
      <c r="GHJ38" s="9"/>
      <c r="GHK38" s="9"/>
      <c r="GHM38" s="10">
        <v>8</v>
      </c>
      <c r="GHR38"/>
      <c r="GHS38" t="s">
        <v>1328</v>
      </c>
      <c r="GHT38" t="s">
        <v>1329</v>
      </c>
      <c r="GHU38" t="s">
        <v>1234</v>
      </c>
      <c r="GHV38" t="s">
        <v>1330</v>
      </c>
      <c r="GHW38" t="s">
        <v>1331</v>
      </c>
      <c r="GHX38" t="s">
        <v>14</v>
      </c>
      <c r="GHY38" s="9">
        <v>45195</v>
      </c>
      <c r="GHZ38" s="9"/>
      <c r="GIA38" s="9"/>
      <c r="GIC38" s="10">
        <v>8</v>
      </c>
      <c r="GIH38"/>
      <c r="GII38" t="s">
        <v>1328</v>
      </c>
      <c r="GIJ38" t="s">
        <v>1329</v>
      </c>
      <c r="GIK38" t="s">
        <v>1234</v>
      </c>
      <c r="GIL38" t="s">
        <v>1330</v>
      </c>
      <c r="GIM38" t="s">
        <v>1331</v>
      </c>
      <c r="GIN38" t="s">
        <v>14</v>
      </c>
      <c r="GIO38" s="9">
        <v>45195</v>
      </c>
      <c r="GIP38" s="9"/>
      <c r="GIQ38" s="9"/>
      <c r="GIS38" s="10">
        <v>8</v>
      </c>
      <c r="GIX38"/>
      <c r="GIY38" t="s">
        <v>1328</v>
      </c>
      <c r="GIZ38" t="s">
        <v>1329</v>
      </c>
      <c r="GJA38" t="s">
        <v>1234</v>
      </c>
      <c r="GJB38" t="s">
        <v>1330</v>
      </c>
      <c r="GJC38" t="s">
        <v>1331</v>
      </c>
      <c r="GJD38" t="s">
        <v>14</v>
      </c>
      <c r="GJE38" s="9">
        <v>45195</v>
      </c>
      <c r="GJF38" s="9"/>
      <c r="GJG38" s="9"/>
      <c r="GJI38" s="10">
        <v>8</v>
      </c>
      <c r="GJN38"/>
      <c r="GJO38" t="s">
        <v>1328</v>
      </c>
      <c r="GJP38" t="s">
        <v>1329</v>
      </c>
      <c r="GJQ38" t="s">
        <v>1234</v>
      </c>
      <c r="GJR38" t="s">
        <v>1330</v>
      </c>
      <c r="GJS38" t="s">
        <v>1331</v>
      </c>
      <c r="GJT38" t="s">
        <v>14</v>
      </c>
      <c r="GJU38" s="9">
        <v>45195</v>
      </c>
      <c r="GJV38" s="9"/>
      <c r="GJW38" s="9"/>
      <c r="GJY38" s="10">
        <v>8</v>
      </c>
      <c r="GKD38"/>
      <c r="GKE38" t="s">
        <v>1328</v>
      </c>
      <c r="GKF38" t="s">
        <v>1329</v>
      </c>
      <c r="GKG38" t="s">
        <v>1234</v>
      </c>
      <c r="GKH38" t="s">
        <v>1330</v>
      </c>
      <c r="GKI38" t="s">
        <v>1331</v>
      </c>
      <c r="GKJ38" t="s">
        <v>14</v>
      </c>
      <c r="GKK38" s="9">
        <v>45195</v>
      </c>
      <c r="GKL38" s="9"/>
      <c r="GKM38" s="9"/>
      <c r="GKO38" s="10">
        <v>8</v>
      </c>
      <c r="GKT38"/>
      <c r="GKU38" t="s">
        <v>1328</v>
      </c>
      <c r="GKV38" t="s">
        <v>1329</v>
      </c>
      <c r="GKW38" t="s">
        <v>1234</v>
      </c>
      <c r="GKX38" t="s">
        <v>1330</v>
      </c>
      <c r="GKY38" t="s">
        <v>1331</v>
      </c>
      <c r="GKZ38" t="s">
        <v>14</v>
      </c>
      <c r="GLA38" s="9">
        <v>45195</v>
      </c>
      <c r="GLB38" s="9"/>
      <c r="GLC38" s="9"/>
      <c r="GLE38" s="10">
        <v>8</v>
      </c>
      <c r="GLJ38"/>
      <c r="GLK38" t="s">
        <v>1328</v>
      </c>
      <c r="GLL38" t="s">
        <v>1329</v>
      </c>
      <c r="GLM38" t="s">
        <v>1234</v>
      </c>
      <c r="GLN38" t="s">
        <v>1330</v>
      </c>
      <c r="GLO38" t="s">
        <v>1331</v>
      </c>
      <c r="GLP38" t="s">
        <v>14</v>
      </c>
      <c r="GLQ38" s="9">
        <v>45195</v>
      </c>
      <c r="GLR38" s="9"/>
      <c r="GLS38" s="9"/>
      <c r="GLU38" s="10">
        <v>8</v>
      </c>
      <c r="GLZ38"/>
      <c r="GMA38" t="s">
        <v>1328</v>
      </c>
      <c r="GMB38" t="s">
        <v>1329</v>
      </c>
      <c r="GMC38" t="s">
        <v>1234</v>
      </c>
      <c r="GMD38" t="s">
        <v>1330</v>
      </c>
      <c r="GME38" t="s">
        <v>1331</v>
      </c>
      <c r="GMF38" t="s">
        <v>14</v>
      </c>
      <c r="GMG38" s="9">
        <v>45195</v>
      </c>
      <c r="GMH38" s="9"/>
      <c r="GMI38" s="9"/>
      <c r="GMK38" s="10">
        <v>8</v>
      </c>
      <c r="GMP38"/>
      <c r="GMQ38" t="s">
        <v>1328</v>
      </c>
      <c r="GMR38" t="s">
        <v>1329</v>
      </c>
      <c r="GMS38" t="s">
        <v>1234</v>
      </c>
      <c r="GMT38" t="s">
        <v>1330</v>
      </c>
      <c r="GMU38" t="s">
        <v>1331</v>
      </c>
      <c r="GMV38" t="s">
        <v>14</v>
      </c>
      <c r="GMW38" s="9">
        <v>45195</v>
      </c>
      <c r="GMX38" s="9"/>
      <c r="GMY38" s="9"/>
      <c r="GNA38" s="10">
        <v>8</v>
      </c>
      <c r="GNF38"/>
      <c r="GNG38" t="s">
        <v>1328</v>
      </c>
      <c r="GNH38" t="s">
        <v>1329</v>
      </c>
      <c r="GNI38" t="s">
        <v>1234</v>
      </c>
      <c r="GNJ38" t="s">
        <v>1330</v>
      </c>
      <c r="GNK38" t="s">
        <v>1331</v>
      </c>
      <c r="GNL38" t="s">
        <v>14</v>
      </c>
      <c r="GNM38" s="9">
        <v>45195</v>
      </c>
      <c r="GNN38" s="9"/>
      <c r="GNO38" s="9"/>
      <c r="GNQ38" s="10">
        <v>8</v>
      </c>
      <c r="GNV38"/>
      <c r="GNW38" t="s">
        <v>1328</v>
      </c>
      <c r="GNX38" t="s">
        <v>1329</v>
      </c>
      <c r="GNY38" t="s">
        <v>1234</v>
      </c>
      <c r="GNZ38" t="s">
        <v>1330</v>
      </c>
      <c r="GOA38" t="s">
        <v>1331</v>
      </c>
      <c r="GOB38" t="s">
        <v>14</v>
      </c>
      <c r="GOC38" s="9">
        <v>45195</v>
      </c>
      <c r="GOD38" s="9"/>
      <c r="GOE38" s="9"/>
      <c r="GOG38" s="10">
        <v>8</v>
      </c>
      <c r="GOL38"/>
      <c r="GOM38" t="s">
        <v>1328</v>
      </c>
      <c r="GON38" t="s">
        <v>1329</v>
      </c>
      <c r="GOO38" t="s">
        <v>1234</v>
      </c>
      <c r="GOP38" t="s">
        <v>1330</v>
      </c>
      <c r="GOQ38" t="s">
        <v>1331</v>
      </c>
      <c r="GOR38" t="s">
        <v>14</v>
      </c>
      <c r="GOS38" s="9">
        <v>45195</v>
      </c>
      <c r="GOT38" s="9"/>
      <c r="GOU38" s="9"/>
      <c r="GOW38" s="10">
        <v>8</v>
      </c>
      <c r="GPB38"/>
      <c r="GPC38" t="s">
        <v>1328</v>
      </c>
      <c r="GPD38" t="s">
        <v>1329</v>
      </c>
      <c r="GPE38" t="s">
        <v>1234</v>
      </c>
      <c r="GPF38" t="s">
        <v>1330</v>
      </c>
      <c r="GPG38" t="s">
        <v>1331</v>
      </c>
      <c r="GPH38" t="s">
        <v>14</v>
      </c>
      <c r="GPI38" s="9">
        <v>45195</v>
      </c>
      <c r="GPJ38" s="9"/>
      <c r="GPK38" s="9"/>
      <c r="GPM38" s="10">
        <v>8</v>
      </c>
      <c r="GPR38"/>
      <c r="GPS38" t="s">
        <v>1328</v>
      </c>
      <c r="GPT38" t="s">
        <v>1329</v>
      </c>
      <c r="GPU38" t="s">
        <v>1234</v>
      </c>
      <c r="GPV38" t="s">
        <v>1330</v>
      </c>
      <c r="GPW38" t="s">
        <v>1331</v>
      </c>
      <c r="GPX38" t="s">
        <v>14</v>
      </c>
      <c r="GPY38" s="9">
        <v>45195</v>
      </c>
      <c r="GPZ38" s="9"/>
      <c r="GQA38" s="9"/>
      <c r="GQC38" s="10">
        <v>8</v>
      </c>
      <c r="GQH38"/>
      <c r="GQI38" t="s">
        <v>1328</v>
      </c>
      <c r="GQJ38" t="s">
        <v>1329</v>
      </c>
      <c r="GQK38" t="s">
        <v>1234</v>
      </c>
      <c r="GQL38" t="s">
        <v>1330</v>
      </c>
      <c r="GQM38" t="s">
        <v>1331</v>
      </c>
      <c r="GQN38" t="s">
        <v>14</v>
      </c>
      <c r="GQO38" s="9">
        <v>45195</v>
      </c>
      <c r="GQP38" s="9"/>
      <c r="GQQ38" s="9"/>
      <c r="GQS38" s="10">
        <v>8</v>
      </c>
      <c r="GQX38"/>
      <c r="GQY38" t="s">
        <v>1328</v>
      </c>
      <c r="GQZ38" t="s">
        <v>1329</v>
      </c>
      <c r="GRA38" t="s">
        <v>1234</v>
      </c>
      <c r="GRB38" t="s">
        <v>1330</v>
      </c>
      <c r="GRC38" t="s">
        <v>1331</v>
      </c>
      <c r="GRD38" t="s">
        <v>14</v>
      </c>
      <c r="GRE38" s="9">
        <v>45195</v>
      </c>
      <c r="GRF38" s="9"/>
      <c r="GRG38" s="9"/>
      <c r="GRI38" s="10">
        <v>8</v>
      </c>
      <c r="GRN38"/>
      <c r="GRO38" t="s">
        <v>1328</v>
      </c>
      <c r="GRP38" t="s">
        <v>1329</v>
      </c>
      <c r="GRQ38" t="s">
        <v>1234</v>
      </c>
      <c r="GRR38" t="s">
        <v>1330</v>
      </c>
      <c r="GRS38" t="s">
        <v>1331</v>
      </c>
      <c r="GRT38" t="s">
        <v>14</v>
      </c>
      <c r="GRU38" s="9">
        <v>45195</v>
      </c>
      <c r="GRV38" s="9"/>
      <c r="GRW38" s="9"/>
      <c r="GRY38" s="10">
        <v>8</v>
      </c>
      <c r="GSD38"/>
      <c r="GSE38" t="s">
        <v>1328</v>
      </c>
      <c r="GSF38" t="s">
        <v>1329</v>
      </c>
      <c r="GSG38" t="s">
        <v>1234</v>
      </c>
      <c r="GSH38" t="s">
        <v>1330</v>
      </c>
      <c r="GSI38" t="s">
        <v>1331</v>
      </c>
      <c r="GSJ38" t="s">
        <v>14</v>
      </c>
      <c r="GSK38" s="9">
        <v>45195</v>
      </c>
      <c r="GSL38" s="9"/>
      <c r="GSM38" s="9"/>
      <c r="GSO38" s="10">
        <v>8</v>
      </c>
      <c r="GST38"/>
      <c r="GSU38" t="s">
        <v>1328</v>
      </c>
      <c r="GSV38" t="s">
        <v>1329</v>
      </c>
      <c r="GSW38" t="s">
        <v>1234</v>
      </c>
      <c r="GSX38" t="s">
        <v>1330</v>
      </c>
      <c r="GSY38" t="s">
        <v>1331</v>
      </c>
      <c r="GSZ38" t="s">
        <v>14</v>
      </c>
      <c r="GTA38" s="9">
        <v>45195</v>
      </c>
      <c r="GTB38" s="9"/>
      <c r="GTC38" s="9"/>
      <c r="GTE38" s="10">
        <v>8</v>
      </c>
      <c r="GTJ38"/>
      <c r="GTK38" t="s">
        <v>1328</v>
      </c>
      <c r="GTL38" t="s">
        <v>1329</v>
      </c>
      <c r="GTM38" t="s">
        <v>1234</v>
      </c>
      <c r="GTN38" t="s">
        <v>1330</v>
      </c>
      <c r="GTO38" t="s">
        <v>1331</v>
      </c>
      <c r="GTP38" t="s">
        <v>14</v>
      </c>
      <c r="GTQ38" s="9">
        <v>45195</v>
      </c>
      <c r="GTR38" s="9"/>
      <c r="GTS38" s="9"/>
      <c r="GTU38" s="10">
        <v>8</v>
      </c>
      <c r="GTZ38"/>
      <c r="GUA38" t="s">
        <v>1328</v>
      </c>
      <c r="GUB38" t="s">
        <v>1329</v>
      </c>
      <c r="GUC38" t="s">
        <v>1234</v>
      </c>
      <c r="GUD38" t="s">
        <v>1330</v>
      </c>
      <c r="GUE38" t="s">
        <v>1331</v>
      </c>
      <c r="GUF38" t="s">
        <v>14</v>
      </c>
      <c r="GUG38" s="9">
        <v>45195</v>
      </c>
      <c r="GUH38" s="9"/>
      <c r="GUI38" s="9"/>
      <c r="GUK38" s="10">
        <v>8</v>
      </c>
      <c r="GUP38"/>
      <c r="GUQ38" t="s">
        <v>1328</v>
      </c>
      <c r="GUR38" t="s">
        <v>1329</v>
      </c>
      <c r="GUS38" t="s">
        <v>1234</v>
      </c>
      <c r="GUT38" t="s">
        <v>1330</v>
      </c>
      <c r="GUU38" t="s">
        <v>1331</v>
      </c>
      <c r="GUV38" t="s">
        <v>14</v>
      </c>
      <c r="GUW38" s="9">
        <v>45195</v>
      </c>
      <c r="GUX38" s="9"/>
      <c r="GUY38" s="9"/>
      <c r="GVA38" s="10">
        <v>8</v>
      </c>
      <c r="GVF38"/>
      <c r="GVG38" t="s">
        <v>1328</v>
      </c>
      <c r="GVH38" t="s">
        <v>1329</v>
      </c>
      <c r="GVI38" t="s">
        <v>1234</v>
      </c>
      <c r="GVJ38" t="s">
        <v>1330</v>
      </c>
      <c r="GVK38" t="s">
        <v>1331</v>
      </c>
      <c r="GVL38" t="s">
        <v>14</v>
      </c>
      <c r="GVM38" s="9">
        <v>45195</v>
      </c>
      <c r="GVN38" s="9"/>
      <c r="GVO38" s="9"/>
      <c r="GVQ38" s="10">
        <v>8</v>
      </c>
      <c r="GVV38"/>
      <c r="GVW38" t="s">
        <v>1328</v>
      </c>
      <c r="GVX38" t="s">
        <v>1329</v>
      </c>
      <c r="GVY38" t="s">
        <v>1234</v>
      </c>
      <c r="GVZ38" t="s">
        <v>1330</v>
      </c>
      <c r="GWA38" t="s">
        <v>1331</v>
      </c>
      <c r="GWB38" t="s">
        <v>14</v>
      </c>
      <c r="GWC38" s="9">
        <v>45195</v>
      </c>
      <c r="GWD38" s="9"/>
      <c r="GWE38" s="9"/>
      <c r="GWG38" s="10">
        <v>8</v>
      </c>
      <c r="GWL38"/>
      <c r="GWM38" t="s">
        <v>1328</v>
      </c>
      <c r="GWN38" t="s">
        <v>1329</v>
      </c>
      <c r="GWO38" t="s">
        <v>1234</v>
      </c>
      <c r="GWP38" t="s">
        <v>1330</v>
      </c>
      <c r="GWQ38" t="s">
        <v>1331</v>
      </c>
      <c r="GWR38" t="s">
        <v>14</v>
      </c>
      <c r="GWS38" s="9">
        <v>45195</v>
      </c>
      <c r="GWT38" s="9"/>
      <c r="GWU38" s="9"/>
      <c r="GWW38" s="10">
        <v>8</v>
      </c>
      <c r="GXB38"/>
      <c r="GXC38" t="s">
        <v>1328</v>
      </c>
      <c r="GXD38" t="s">
        <v>1329</v>
      </c>
      <c r="GXE38" t="s">
        <v>1234</v>
      </c>
      <c r="GXF38" t="s">
        <v>1330</v>
      </c>
      <c r="GXG38" t="s">
        <v>1331</v>
      </c>
      <c r="GXH38" t="s">
        <v>14</v>
      </c>
      <c r="GXI38" s="9">
        <v>45195</v>
      </c>
      <c r="GXJ38" s="9"/>
      <c r="GXK38" s="9"/>
      <c r="GXM38" s="10">
        <v>8</v>
      </c>
      <c r="GXR38"/>
      <c r="GXS38" t="s">
        <v>1328</v>
      </c>
      <c r="GXT38" t="s">
        <v>1329</v>
      </c>
      <c r="GXU38" t="s">
        <v>1234</v>
      </c>
      <c r="GXV38" t="s">
        <v>1330</v>
      </c>
      <c r="GXW38" t="s">
        <v>1331</v>
      </c>
      <c r="GXX38" t="s">
        <v>14</v>
      </c>
      <c r="GXY38" s="9">
        <v>45195</v>
      </c>
      <c r="GXZ38" s="9"/>
      <c r="GYA38" s="9"/>
      <c r="GYC38" s="10">
        <v>8</v>
      </c>
      <c r="GYH38"/>
      <c r="GYI38" t="s">
        <v>1328</v>
      </c>
      <c r="GYJ38" t="s">
        <v>1329</v>
      </c>
      <c r="GYK38" t="s">
        <v>1234</v>
      </c>
      <c r="GYL38" t="s">
        <v>1330</v>
      </c>
      <c r="GYM38" t="s">
        <v>1331</v>
      </c>
      <c r="GYN38" t="s">
        <v>14</v>
      </c>
      <c r="GYO38" s="9">
        <v>45195</v>
      </c>
      <c r="GYP38" s="9"/>
      <c r="GYQ38" s="9"/>
      <c r="GYS38" s="10">
        <v>8</v>
      </c>
      <c r="GYX38"/>
      <c r="GYY38" t="s">
        <v>1328</v>
      </c>
      <c r="GYZ38" t="s">
        <v>1329</v>
      </c>
      <c r="GZA38" t="s">
        <v>1234</v>
      </c>
      <c r="GZB38" t="s">
        <v>1330</v>
      </c>
      <c r="GZC38" t="s">
        <v>1331</v>
      </c>
      <c r="GZD38" t="s">
        <v>14</v>
      </c>
      <c r="GZE38" s="9">
        <v>45195</v>
      </c>
      <c r="GZF38" s="9"/>
      <c r="GZG38" s="9"/>
      <c r="GZI38" s="10">
        <v>8</v>
      </c>
      <c r="GZN38"/>
      <c r="GZO38" t="s">
        <v>1328</v>
      </c>
      <c r="GZP38" t="s">
        <v>1329</v>
      </c>
      <c r="GZQ38" t="s">
        <v>1234</v>
      </c>
      <c r="GZR38" t="s">
        <v>1330</v>
      </c>
      <c r="GZS38" t="s">
        <v>1331</v>
      </c>
      <c r="GZT38" t="s">
        <v>14</v>
      </c>
      <c r="GZU38" s="9">
        <v>45195</v>
      </c>
      <c r="GZV38" s="9"/>
      <c r="GZW38" s="9"/>
      <c r="GZY38" s="10">
        <v>8</v>
      </c>
      <c r="HAD38"/>
      <c r="HAE38" t="s">
        <v>1328</v>
      </c>
      <c r="HAF38" t="s">
        <v>1329</v>
      </c>
      <c r="HAG38" t="s">
        <v>1234</v>
      </c>
      <c r="HAH38" t="s">
        <v>1330</v>
      </c>
      <c r="HAI38" t="s">
        <v>1331</v>
      </c>
      <c r="HAJ38" t="s">
        <v>14</v>
      </c>
      <c r="HAK38" s="9">
        <v>45195</v>
      </c>
      <c r="HAL38" s="9"/>
      <c r="HAM38" s="9"/>
      <c r="HAO38" s="10">
        <v>8</v>
      </c>
      <c r="HAT38"/>
      <c r="HAU38" t="s">
        <v>1328</v>
      </c>
      <c r="HAV38" t="s">
        <v>1329</v>
      </c>
      <c r="HAW38" t="s">
        <v>1234</v>
      </c>
      <c r="HAX38" t="s">
        <v>1330</v>
      </c>
      <c r="HAY38" t="s">
        <v>1331</v>
      </c>
      <c r="HAZ38" t="s">
        <v>14</v>
      </c>
      <c r="HBA38" s="9">
        <v>45195</v>
      </c>
      <c r="HBB38" s="9"/>
      <c r="HBC38" s="9"/>
      <c r="HBE38" s="10">
        <v>8</v>
      </c>
      <c r="HBJ38"/>
      <c r="HBK38" t="s">
        <v>1328</v>
      </c>
      <c r="HBL38" t="s">
        <v>1329</v>
      </c>
      <c r="HBM38" t="s">
        <v>1234</v>
      </c>
      <c r="HBN38" t="s">
        <v>1330</v>
      </c>
      <c r="HBO38" t="s">
        <v>1331</v>
      </c>
      <c r="HBP38" t="s">
        <v>14</v>
      </c>
      <c r="HBQ38" s="9">
        <v>45195</v>
      </c>
      <c r="HBR38" s="9"/>
      <c r="HBS38" s="9"/>
      <c r="HBU38" s="10">
        <v>8</v>
      </c>
      <c r="HBZ38"/>
      <c r="HCA38" t="s">
        <v>1328</v>
      </c>
      <c r="HCB38" t="s">
        <v>1329</v>
      </c>
      <c r="HCC38" t="s">
        <v>1234</v>
      </c>
      <c r="HCD38" t="s">
        <v>1330</v>
      </c>
      <c r="HCE38" t="s">
        <v>1331</v>
      </c>
      <c r="HCF38" t="s">
        <v>14</v>
      </c>
      <c r="HCG38" s="9">
        <v>45195</v>
      </c>
      <c r="HCH38" s="9"/>
      <c r="HCI38" s="9"/>
      <c r="HCK38" s="10">
        <v>8</v>
      </c>
      <c r="HCP38"/>
      <c r="HCQ38" t="s">
        <v>1328</v>
      </c>
      <c r="HCR38" t="s">
        <v>1329</v>
      </c>
      <c r="HCS38" t="s">
        <v>1234</v>
      </c>
      <c r="HCT38" t="s">
        <v>1330</v>
      </c>
      <c r="HCU38" t="s">
        <v>1331</v>
      </c>
      <c r="HCV38" t="s">
        <v>14</v>
      </c>
      <c r="HCW38" s="9">
        <v>45195</v>
      </c>
      <c r="HCX38" s="9"/>
      <c r="HCY38" s="9"/>
      <c r="HDA38" s="10">
        <v>8</v>
      </c>
      <c r="HDF38"/>
      <c r="HDG38" t="s">
        <v>1328</v>
      </c>
      <c r="HDH38" t="s">
        <v>1329</v>
      </c>
      <c r="HDI38" t="s">
        <v>1234</v>
      </c>
      <c r="HDJ38" t="s">
        <v>1330</v>
      </c>
      <c r="HDK38" t="s">
        <v>1331</v>
      </c>
      <c r="HDL38" t="s">
        <v>14</v>
      </c>
      <c r="HDM38" s="9">
        <v>45195</v>
      </c>
      <c r="HDN38" s="9"/>
      <c r="HDO38" s="9"/>
      <c r="HDQ38" s="10">
        <v>8</v>
      </c>
      <c r="HDV38"/>
      <c r="HDW38" t="s">
        <v>1328</v>
      </c>
      <c r="HDX38" t="s">
        <v>1329</v>
      </c>
      <c r="HDY38" t="s">
        <v>1234</v>
      </c>
      <c r="HDZ38" t="s">
        <v>1330</v>
      </c>
      <c r="HEA38" t="s">
        <v>1331</v>
      </c>
      <c r="HEB38" t="s">
        <v>14</v>
      </c>
      <c r="HEC38" s="9">
        <v>45195</v>
      </c>
      <c r="HED38" s="9"/>
      <c r="HEE38" s="9"/>
      <c r="HEG38" s="10">
        <v>8</v>
      </c>
      <c r="HEL38"/>
      <c r="HEM38" t="s">
        <v>1328</v>
      </c>
      <c r="HEN38" t="s">
        <v>1329</v>
      </c>
      <c r="HEO38" t="s">
        <v>1234</v>
      </c>
      <c r="HEP38" t="s">
        <v>1330</v>
      </c>
      <c r="HEQ38" t="s">
        <v>1331</v>
      </c>
      <c r="HER38" t="s">
        <v>14</v>
      </c>
      <c r="HES38" s="9">
        <v>45195</v>
      </c>
      <c r="HET38" s="9"/>
      <c r="HEU38" s="9"/>
      <c r="HEW38" s="10">
        <v>8</v>
      </c>
      <c r="HFB38"/>
      <c r="HFC38" t="s">
        <v>1328</v>
      </c>
      <c r="HFD38" t="s">
        <v>1329</v>
      </c>
      <c r="HFE38" t="s">
        <v>1234</v>
      </c>
      <c r="HFF38" t="s">
        <v>1330</v>
      </c>
      <c r="HFG38" t="s">
        <v>1331</v>
      </c>
      <c r="HFH38" t="s">
        <v>14</v>
      </c>
      <c r="HFI38" s="9">
        <v>45195</v>
      </c>
      <c r="HFJ38" s="9"/>
      <c r="HFK38" s="9"/>
      <c r="HFM38" s="10">
        <v>8</v>
      </c>
      <c r="HFR38"/>
      <c r="HFS38" t="s">
        <v>1328</v>
      </c>
      <c r="HFT38" t="s">
        <v>1329</v>
      </c>
      <c r="HFU38" t="s">
        <v>1234</v>
      </c>
      <c r="HFV38" t="s">
        <v>1330</v>
      </c>
      <c r="HFW38" t="s">
        <v>1331</v>
      </c>
      <c r="HFX38" t="s">
        <v>14</v>
      </c>
      <c r="HFY38" s="9">
        <v>45195</v>
      </c>
      <c r="HFZ38" s="9"/>
      <c r="HGA38" s="9"/>
      <c r="HGC38" s="10">
        <v>8</v>
      </c>
      <c r="HGH38"/>
      <c r="HGI38" t="s">
        <v>1328</v>
      </c>
      <c r="HGJ38" t="s">
        <v>1329</v>
      </c>
      <c r="HGK38" t="s">
        <v>1234</v>
      </c>
      <c r="HGL38" t="s">
        <v>1330</v>
      </c>
      <c r="HGM38" t="s">
        <v>1331</v>
      </c>
      <c r="HGN38" t="s">
        <v>14</v>
      </c>
      <c r="HGO38" s="9">
        <v>45195</v>
      </c>
      <c r="HGP38" s="9"/>
      <c r="HGQ38" s="9"/>
      <c r="HGS38" s="10">
        <v>8</v>
      </c>
      <c r="HGX38"/>
      <c r="HGY38" t="s">
        <v>1328</v>
      </c>
      <c r="HGZ38" t="s">
        <v>1329</v>
      </c>
      <c r="HHA38" t="s">
        <v>1234</v>
      </c>
      <c r="HHB38" t="s">
        <v>1330</v>
      </c>
      <c r="HHC38" t="s">
        <v>1331</v>
      </c>
      <c r="HHD38" t="s">
        <v>14</v>
      </c>
      <c r="HHE38" s="9">
        <v>45195</v>
      </c>
      <c r="HHF38" s="9"/>
      <c r="HHG38" s="9"/>
      <c r="HHI38" s="10">
        <v>8</v>
      </c>
      <c r="HHN38"/>
      <c r="HHO38" t="s">
        <v>1328</v>
      </c>
      <c r="HHP38" t="s">
        <v>1329</v>
      </c>
      <c r="HHQ38" t="s">
        <v>1234</v>
      </c>
      <c r="HHR38" t="s">
        <v>1330</v>
      </c>
      <c r="HHS38" t="s">
        <v>1331</v>
      </c>
      <c r="HHT38" t="s">
        <v>14</v>
      </c>
      <c r="HHU38" s="9">
        <v>45195</v>
      </c>
      <c r="HHV38" s="9"/>
      <c r="HHW38" s="9"/>
      <c r="HHY38" s="10">
        <v>8</v>
      </c>
      <c r="HID38"/>
      <c r="HIE38" t="s">
        <v>1328</v>
      </c>
      <c r="HIF38" t="s">
        <v>1329</v>
      </c>
      <c r="HIG38" t="s">
        <v>1234</v>
      </c>
      <c r="HIH38" t="s">
        <v>1330</v>
      </c>
      <c r="HII38" t="s">
        <v>1331</v>
      </c>
      <c r="HIJ38" t="s">
        <v>14</v>
      </c>
      <c r="HIK38" s="9">
        <v>45195</v>
      </c>
      <c r="HIL38" s="9"/>
      <c r="HIM38" s="9"/>
      <c r="HIO38" s="10">
        <v>8</v>
      </c>
      <c r="HIT38"/>
      <c r="HIU38" t="s">
        <v>1328</v>
      </c>
      <c r="HIV38" t="s">
        <v>1329</v>
      </c>
      <c r="HIW38" t="s">
        <v>1234</v>
      </c>
      <c r="HIX38" t="s">
        <v>1330</v>
      </c>
      <c r="HIY38" t="s">
        <v>1331</v>
      </c>
      <c r="HIZ38" t="s">
        <v>14</v>
      </c>
      <c r="HJA38" s="9">
        <v>45195</v>
      </c>
      <c r="HJB38" s="9"/>
      <c r="HJC38" s="9"/>
      <c r="HJE38" s="10">
        <v>8</v>
      </c>
      <c r="HJJ38"/>
      <c r="HJK38" t="s">
        <v>1328</v>
      </c>
      <c r="HJL38" t="s">
        <v>1329</v>
      </c>
      <c r="HJM38" t="s">
        <v>1234</v>
      </c>
      <c r="HJN38" t="s">
        <v>1330</v>
      </c>
      <c r="HJO38" t="s">
        <v>1331</v>
      </c>
      <c r="HJP38" t="s">
        <v>14</v>
      </c>
      <c r="HJQ38" s="9">
        <v>45195</v>
      </c>
      <c r="HJR38" s="9"/>
      <c r="HJS38" s="9"/>
      <c r="HJU38" s="10">
        <v>8</v>
      </c>
      <c r="HJZ38"/>
      <c r="HKA38" t="s">
        <v>1328</v>
      </c>
      <c r="HKB38" t="s">
        <v>1329</v>
      </c>
      <c r="HKC38" t="s">
        <v>1234</v>
      </c>
      <c r="HKD38" t="s">
        <v>1330</v>
      </c>
      <c r="HKE38" t="s">
        <v>1331</v>
      </c>
      <c r="HKF38" t="s">
        <v>14</v>
      </c>
      <c r="HKG38" s="9">
        <v>45195</v>
      </c>
      <c r="HKH38" s="9"/>
      <c r="HKI38" s="9"/>
      <c r="HKK38" s="10">
        <v>8</v>
      </c>
      <c r="HKP38"/>
      <c r="HKQ38" t="s">
        <v>1328</v>
      </c>
      <c r="HKR38" t="s">
        <v>1329</v>
      </c>
      <c r="HKS38" t="s">
        <v>1234</v>
      </c>
      <c r="HKT38" t="s">
        <v>1330</v>
      </c>
      <c r="HKU38" t="s">
        <v>1331</v>
      </c>
      <c r="HKV38" t="s">
        <v>14</v>
      </c>
      <c r="HKW38" s="9">
        <v>45195</v>
      </c>
      <c r="HKX38" s="9"/>
      <c r="HKY38" s="9"/>
      <c r="HLA38" s="10">
        <v>8</v>
      </c>
      <c r="HLF38"/>
      <c r="HLG38" t="s">
        <v>1328</v>
      </c>
      <c r="HLH38" t="s">
        <v>1329</v>
      </c>
      <c r="HLI38" t="s">
        <v>1234</v>
      </c>
      <c r="HLJ38" t="s">
        <v>1330</v>
      </c>
      <c r="HLK38" t="s">
        <v>1331</v>
      </c>
      <c r="HLL38" t="s">
        <v>14</v>
      </c>
      <c r="HLM38" s="9">
        <v>45195</v>
      </c>
      <c r="HLN38" s="9"/>
      <c r="HLO38" s="9"/>
      <c r="HLQ38" s="10">
        <v>8</v>
      </c>
      <c r="HLV38"/>
      <c r="HLW38" t="s">
        <v>1328</v>
      </c>
      <c r="HLX38" t="s">
        <v>1329</v>
      </c>
      <c r="HLY38" t="s">
        <v>1234</v>
      </c>
      <c r="HLZ38" t="s">
        <v>1330</v>
      </c>
      <c r="HMA38" t="s">
        <v>1331</v>
      </c>
      <c r="HMB38" t="s">
        <v>14</v>
      </c>
      <c r="HMC38" s="9">
        <v>45195</v>
      </c>
      <c r="HMD38" s="9"/>
      <c r="HME38" s="9"/>
      <c r="HMG38" s="10">
        <v>8</v>
      </c>
      <c r="HML38"/>
      <c r="HMM38" t="s">
        <v>1328</v>
      </c>
      <c r="HMN38" t="s">
        <v>1329</v>
      </c>
      <c r="HMO38" t="s">
        <v>1234</v>
      </c>
      <c r="HMP38" t="s">
        <v>1330</v>
      </c>
      <c r="HMQ38" t="s">
        <v>1331</v>
      </c>
      <c r="HMR38" t="s">
        <v>14</v>
      </c>
      <c r="HMS38" s="9">
        <v>45195</v>
      </c>
      <c r="HMT38" s="9"/>
      <c r="HMU38" s="9"/>
      <c r="HMW38" s="10">
        <v>8</v>
      </c>
      <c r="HNB38"/>
      <c r="HNC38" t="s">
        <v>1328</v>
      </c>
      <c r="HND38" t="s">
        <v>1329</v>
      </c>
      <c r="HNE38" t="s">
        <v>1234</v>
      </c>
      <c r="HNF38" t="s">
        <v>1330</v>
      </c>
      <c r="HNG38" t="s">
        <v>1331</v>
      </c>
      <c r="HNH38" t="s">
        <v>14</v>
      </c>
      <c r="HNI38" s="9">
        <v>45195</v>
      </c>
      <c r="HNJ38" s="9"/>
      <c r="HNK38" s="9"/>
      <c r="HNM38" s="10">
        <v>8</v>
      </c>
      <c r="HNR38"/>
      <c r="HNS38" t="s">
        <v>1328</v>
      </c>
      <c r="HNT38" t="s">
        <v>1329</v>
      </c>
      <c r="HNU38" t="s">
        <v>1234</v>
      </c>
      <c r="HNV38" t="s">
        <v>1330</v>
      </c>
      <c r="HNW38" t="s">
        <v>1331</v>
      </c>
      <c r="HNX38" t="s">
        <v>14</v>
      </c>
      <c r="HNY38" s="9">
        <v>45195</v>
      </c>
      <c r="HNZ38" s="9"/>
      <c r="HOA38" s="9"/>
      <c r="HOC38" s="10">
        <v>8</v>
      </c>
      <c r="HOH38"/>
      <c r="HOI38" t="s">
        <v>1328</v>
      </c>
      <c r="HOJ38" t="s">
        <v>1329</v>
      </c>
      <c r="HOK38" t="s">
        <v>1234</v>
      </c>
      <c r="HOL38" t="s">
        <v>1330</v>
      </c>
      <c r="HOM38" t="s">
        <v>1331</v>
      </c>
      <c r="HON38" t="s">
        <v>14</v>
      </c>
      <c r="HOO38" s="9">
        <v>45195</v>
      </c>
      <c r="HOP38" s="9"/>
      <c r="HOQ38" s="9"/>
      <c r="HOS38" s="10">
        <v>8</v>
      </c>
      <c r="HOX38"/>
      <c r="HOY38" t="s">
        <v>1328</v>
      </c>
      <c r="HOZ38" t="s">
        <v>1329</v>
      </c>
      <c r="HPA38" t="s">
        <v>1234</v>
      </c>
      <c r="HPB38" t="s">
        <v>1330</v>
      </c>
      <c r="HPC38" t="s">
        <v>1331</v>
      </c>
      <c r="HPD38" t="s">
        <v>14</v>
      </c>
      <c r="HPE38" s="9">
        <v>45195</v>
      </c>
      <c r="HPF38" s="9"/>
      <c r="HPG38" s="9"/>
      <c r="HPI38" s="10">
        <v>8</v>
      </c>
      <c r="HPN38"/>
      <c r="HPO38" t="s">
        <v>1328</v>
      </c>
      <c r="HPP38" t="s">
        <v>1329</v>
      </c>
      <c r="HPQ38" t="s">
        <v>1234</v>
      </c>
      <c r="HPR38" t="s">
        <v>1330</v>
      </c>
      <c r="HPS38" t="s">
        <v>1331</v>
      </c>
      <c r="HPT38" t="s">
        <v>14</v>
      </c>
      <c r="HPU38" s="9">
        <v>45195</v>
      </c>
      <c r="HPV38" s="9"/>
      <c r="HPW38" s="9"/>
      <c r="HPY38" s="10">
        <v>8</v>
      </c>
      <c r="HQD38"/>
      <c r="HQE38" t="s">
        <v>1328</v>
      </c>
      <c r="HQF38" t="s">
        <v>1329</v>
      </c>
      <c r="HQG38" t="s">
        <v>1234</v>
      </c>
      <c r="HQH38" t="s">
        <v>1330</v>
      </c>
      <c r="HQI38" t="s">
        <v>1331</v>
      </c>
      <c r="HQJ38" t="s">
        <v>14</v>
      </c>
      <c r="HQK38" s="9">
        <v>45195</v>
      </c>
      <c r="HQL38" s="9"/>
      <c r="HQM38" s="9"/>
      <c r="HQO38" s="10">
        <v>8</v>
      </c>
      <c r="HQT38"/>
      <c r="HQU38" t="s">
        <v>1328</v>
      </c>
      <c r="HQV38" t="s">
        <v>1329</v>
      </c>
      <c r="HQW38" t="s">
        <v>1234</v>
      </c>
      <c r="HQX38" t="s">
        <v>1330</v>
      </c>
      <c r="HQY38" t="s">
        <v>1331</v>
      </c>
      <c r="HQZ38" t="s">
        <v>14</v>
      </c>
      <c r="HRA38" s="9">
        <v>45195</v>
      </c>
      <c r="HRB38" s="9"/>
      <c r="HRC38" s="9"/>
      <c r="HRE38" s="10">
        <v>8</v>
      </c>
      <c r="HRJ38"/>
      <c r="HRK38" t="s">
        <v>1328</v>
      </c>
      <c r="HRL38" t="s">
        <v>1329</v>
      </c>
      <c r="HRM38" t="s">
        <v>1234</v>
      </c>
      <c r="HRN38" t="s">
        <v>1330</v>
      </c>
      <c r="HRO38" t="s">
        <v>1331</v>
      </c>
      <c r="HRP38" t="s">
        <v>14</v>
      </c>
      <c r="HRQ38" s="9">
        <v>45195</v>
      </c>
      <c r="HRR38" s="9"/>
      <c r="HRS38" s="9"/>
      <c r="HRU38" s="10">
        <v>8</v>
      </c>
      <c r="HRZ38"/>
      <c r="HSA38" t="s">
        <v>1328</v>
      </c>
      <c r="HSB38" t="s">
        <v>1329</v>
      </c>
      <c r="HSC38" t="s">
        <v>1234</v>
      </c>
      <c r="HSD38" t="s">
        <v>1330</v>
      </c>
      <c r="HSE38" t="s">
        <v>1331</v>
      </c>
      <c r="HSF38" t="s">
        <v>14</v>
      </c>
      <c r="HSG38" s="9">
        <v>45195</v>
      </c>
      <c r="HSH38" s="9"/>
      <c r="HSI38" s="9"/>
      <c r="HSK38" s="10">
        <v>8</v>
      </c>
      <c r="HSP38"/>
      <c r="HSQ38" t="s">
        <v>1328</v>
      </c>
      <c r="HSR38" t="s">
        <v>1329</v>
      </c>
      <c r="HSS38" t="s">
        <v>1234</v>
      </c>
      <c r="HST38" t="s">
        <v>1330</v>
      </c>
      <c r="HSU38" t="s">
        <v>1331</v>
      </c>
      <c r="HSV38" t="s">
        <v>14</v>
      </c>
      <c r="HSW38" s="9">
        <v>45195</v>
      </c>
      <c r="HSX38" s="9"/>
      <c r="HSY38" s="9"/>
      <c r="HTA38" s="10">
        <v>8</v>
      </c>
      <c r="HTF38"/>
      <c r="HTG38" t="s">
        <v>1328</v>
      </c>
      <c r="HTH38" t="s">
        <v>1329</v>
      </c>
      <c r="HTI38" t="s">
        <v>1234</v>
      </c>
      <c r="HTJ38" t="s">
        <v>1330</v>
      </c>
      <c r="HTK38" t="s">
        <v>1331</v>
      </c>
      <c r="HTL38" t="s">
        <v>14</v>
      </c>
      <c r="HTM38" s="9">
        <v>45195</v>
      </c>
      <c r="HTN38" s="9"/>
      <c r="HTO38" s="9"/>
      <c r="HTQ38" s="10">
        <v>8</v>
      </c>
      <c r="HTV38"/>
      <c r="HTW38" t="s">
        <v>1328</v>
      </c>
      <c r="HTX38" t="s">
        <v>1329</v>
      </c>
      <c r="HTY38" t="s">
        <v>1234</v>
      </c>
      <c r="HTZ38" t="s">
        <v>1330</v>
      </c>
      <c r="HUA38" t="s">
        <v>1331</v>
      </c>
      <c r="HUB38" t="s">
        <v>14</v>
      </c>
      <c r="HUC38" s="9">
        <v>45195</v>
      </c>
      <c r="HUD38" s="9"/>
      <c r="HUE38" s="9"/>
      <c r="HUG38" s="10">
        <v>8</v>
      </c>
      <c r="HUL38"/>
      <c r="HUM38" t="s">
        <v>1328</v>
      </c>
      <c r="HUN38" t="s">
        <v>1329</v>
      </c>
      <c r="HUO38" t="s">
        <v>1234</v>
      </c>
      <c r="HUP38" t="s">
        <v>1330</v>
      </c>
      <c r="HUQ38" t="s">
        <v>1331</v>
      </c>
      <c r="HUR38" t="s">
        <v>14</v>
      </c>
      <c r="HUS38" s="9">
        <v>45195</v>
      </c>
      <c r="HUT38" s="9"/>
      <c r="HUU38" s="9"/>
      <c r="HUW38" s="10">
        <v>8</v>
      </c>
      <c r="HVB38"/>
      <c r="HVC38" t="s">
        <v>1328</v>
      </c>
      <c r="HVD38" t="s">
        <v>1329</v>
      </c>
      <c r="HVE38" t="s">
        <v>1234</v>
      </c>
      <c r="HVF38" t="s">
        <v>1330</v>
      </c>
      <c r="HVG38" t="s">
        <v>1331</v>
      </c>
      <c r="HVH38" t="s">
        <v>14</v>
      </c>
      <c r="HVI38" s="9">
        <v>45195</v>
      </c>
      <c r="HVJ38" s="9"/>
      <c r="HVK38" s="9"/>
      <c r="HVM38" s="10">
        <v>8</v>
      </c>
      <c r="HVR38"/>
      <c r="HVS38" t="s">
        <v>1328</v>
      </c>
      <c r="HVT38" t="s">
        <v>1329</v>
      </c>
      <c r="HVU38" t="s">
        <v>1234</v>
      </c>
      <c r="HVV38" t="s">
        <v>1330</v>
      </c>
      <c r="HVW38" t="s">
        <v>1331</v>
      </c>
      <c r="HVX38" t="s">
        <v>14</v>
      </c>
      <c r="HVY38" s="9">
        <v>45195</v>
      </c>
      <c r="HVZ38" s="9"/>
      <c r="HWA38" s="9"/>
      <c r="HWC38" s="10">
        <v>8</v>
      </c>
      <c r="HWH38"/>
      <c r="HWI38" t="s">
        <v>1328</v>
      </c>
      <c r="HWJ38" t="s">
        <v>1329</v>
      </c>
      <c r="HWK38" t="s">
        <v>1234</v>
      </c>
      <c r="HWL38" t="s">
        <v>1330</v>
      </c>
      <c r="HWM38" t="s">
        <v>1331</v>
      </c>
      <c r="HWN38" t="s">
        <v>14</v>
      </c>
      <c r="HWO38" s="9">
        <v>45195</v>
      </c>
      <c r="HWP38" s="9"/>
      <c r="HWQ38" s="9"/>
      <c r="HWS38" s="10">
        <v>8</v>
      </c>
      <c r="HWX38"/>
      <c r="HWY38" t="s">
        <v>1328</v>
      </c>
      <c r="HWZ38" t="s">
        <v>1329</v>
      </c>
      <c r="HXA38" t="s">
        <v>1234</v>
      </c>
      <c r="HXB38" t="s">
        <v>1330</v>
      </c>
      <c r="HXC38" t="s">
        <v>1331</v>
      </c>
      <c r="HXD38" t="s">
        <v>14</v>
      </c>
      <c r="HXE38" s="9">
        <v>45195</v>
      </c>
      <c r="HXF38" s="9"/>
      <c r="HXG38" s="9"/>
      <c r="HXI38" s="10">
        <v>8</v>
      </c>
      <c r="HXN38"/>
      <c r="HXO38" t="s">
        <v>1328</v>
      </c>
      <c r="HXP38" t="s">
        <v>1329</v>
      </c>
      <c r="HXQ38" t="s">
        <v>1234</v>
      </c>
      <c r="HXR38" t="s">
        <v>1330</v>
      </c>
      <c r="HXS38" t="s">
        <v>1331</v>
      </c>
      <c r="HXT38" t="s">
        <v>14</v>
      </c>
      <c r="HXU38" s="9">
        <v>45195</v>
      </c>
      <c r="HXV38" s="9"/>
      <c r="HXW38" s="9"/>
      <c r="HXY38" s="10">
        <v>8</v>
      </c>
      <c r="HYD38"/>
      <c r="HYE38" t="s">
        <v>1328</v>
      </c>
      <c r="HYF38" t="s">
        <v>1329</v>
      </c>
      <c r="HYG38" t="s">
        <v>1234</v>
      </c>
      <c r="HYH38" t="s">
        <v>1330</v>
      </c>
      <c r="HYI38" t="s">
        <v>1331</v>
      </c>
      <c r="HYJ38" t="s">
        <v>14</v>
      </c>
      <c r="HYK38" s="9">
        <v>45195</v>
      </c>
      <c r="HYL38" s="9"/>
      <c r="HYM38" s="9"/>
      <c r="HYO38" s="10">
        <v>8</v>
      </c>
      <c r="HYT38"/>
      <c r="HYU38" t="s">
        <v>1328</v>
      </c>
      <c r="HYV38" t="s">
        <v>1329</v>
      </c>
      <c r="HYW38" t="s">
        <v>1234</v>
      </c>
      <c r="HYX38" t="s">
        <v>1330</v>
      </c>
      <c r="HYY38" t="s">
        <v>1331</v>
      </c>
      <c r="HYZ38" t="s">
        <v>14</v>
      </c>
      <c r="HZA38" s="9">
        <v>45195</v>
      </c>
      <c r="HZB38" s="9"/>
      <c r="HZC38" s="9"/>
      <c r="HZE38" s="10">
        <v>8</v>
      </c>
      <c r="HZJ38"/>
      <c r="HZK38" t="s">
        <v>1328</v>
      </c>
      <c r="HZL38" t="s">
        <v>1329</v>
      </c>
      <c r="HZM38" t="s">
        <v>1234</v>
      </c>
      <c r="HZN38" t="s">
        <v>1330</v>
      </c>
      <c r="HZO38" t="s">
        <v>1331</v>
      </c>
      <c r="HZP38" t="s">
        <v>14</v>
      </c>
      <c r="HZQ38" s="9">
        <v>45195</v>
      </c>
      <c r="HZR38" s="9"/>
      <c r="HZS38" s="9"/>
      <c r="HZU38" s="10">
        <v>8</v>
      </c>
      <c r="HZZ38"/>
      <c r="IAA38" t="s">
        <v>1328</v>
      </c>
      <c r="IAB38" t="s">
        <v>1329</v>
      </c>
      <c r="IAC38" t="s">
        <v>1234</v>
      </c>
      <c r="IAD38" t="s">
        <v>1330</v>
      </c>
      <c r="IAE38" t="s">
        <v>1331</v>
      </c>
      <c r="IAF38" t="s">
        <v>14</v>
      </c>
      <c r="IAG38" s="9">
        <v>45195</v>
      </c>
      <c r="IAH38" s="9"/>
      <c r="IAI38" s="9"/>
      <c r="IAK38" s="10">
        <v>8</v>
      </c>
      <c r="IAP38"/>
      <c r="IAQ38" t="s">
        <v>1328</v>
      </c>
      <c r="IAR38" t="s">
        <v>1329</v>
      </c>
      <c r="IAS38" t="s">
        <v>1234</v>
      </c>
      <c r="IAT38" t="s">
        <v>1330</v>
      </c>
      <c r="IAU38" t="s">
        <v>1331</v>
      </c>
      <c r="IAV38" t="s">
        <v>14</v>
      </c>
      <c r="IAW38" s="9">
        <v>45195</v>
      </c>
      <c r="IAX38" s="9"/>
      <c r="IAY38" s="9"/>
      <c r="IBA38" s="10">
        <v>8</v>
      </c>
      <c r="IBF38"/>
      <c r="IBG38" t="s">
        <v>1328</v>
      </c>
      <c r="IBH38" t="s">
        <v>1329</v>
      </c>
      <c r="IBI38" t="s">
        <v>1234</v>
      </c>
      <c r="IBJ38" t="s">
        <v>1330</v>
      </c>
      <c r="IBK38" t="s">
        <v>1331</v>
      </c>
      <c r="IBL38" t="s">
        <v>14</v>
      </c>
      <c r="IBM38" s="9">
        <v>45195</v>
      </c>
      <c r="IBN38" s="9"/>
      <c r="IBO38" s="9"/>
      <c r="IBQ38" s="10">
        <v>8</v>
      </c>
      <c r="IBV38"/>
      <c r="IBW38" t="s">
        <v>1328</v>
      </c>
      <c r="IBX38" t="s">
        <v>1329</v>
      </c>
      <c r="IBY38" t="s">
        <v>1234</v>
      </c>
      <c r="IBZ38" t="s">
        <v>1330</v>
      </c>
      <c r="ICA38" t="s">
        <v>1331</v>
      </c>
      <c r="ICB38" t="s">
        <v>14</v>
      </c>
      <c r="ICC38" s="9">
        <v>45195</v>
      </c>
      <c r="ICD38" s="9"/>
      <c r="ICE38" s="9"/>
      <c r="ICG38" s="10">
        <v>8</v>
      </c>
      <c r="ICL38"/>
      <c r="ICM38" t="s">
        <v>1328</v>
      </c>
      <c r="ICN38" t="s">
        <v>1329</v>
      </c>
      <c r="ICO38" t="s">
        <v>1234</v>
      </c>
      <c r="ICP38" t="s">
        <v>1330</v>
      </c>
      <c r="ICQ38" t="s">
        <v>1331</v>
      </c>
      <c r="ICR38" t="s">
        <v>14</v>
      </c>
      <c r="ICS38" s="9">
        <v>45195</v>
      </c>
      <c r="ICT38" s="9"/>
      <c r="ICU38" s="9"/>
      <c r="ICW38" s="10">
        <v>8</v>
      </c>
      <c r="IDB38"/>
      <c r="IDC38" t="s">
        <v>1328</v>
      </c>
      <c r="IDD38" t="s">
        <v>1329</v>
      </c>
      <c r="IDE38" t="s">
        <v>1234</v>
      </c>
      <c r="IDF38" t="s">
        <v>1330</v>
      </c>
      <c r="IDG38" t="s">
        <v>1331</v>
      </c>
      <c r="IDH38" t="s">
        <v>14</v>
      </c>
      <c r="IDI38" s="9">
        <v>45195</v>
      </c>
      <c r="IDJ38" s="9"/>
      <c r="IDK38" s="9"/>
      <c r="IDM38" s="10">
        <v>8</v>
      </c>
      <c r="IDR38"/>
      <c r="IDS38" t="s">
        <v>1328</v>
      </c>
      <c r="IDT38" t="s">
        <v>1329</v>
      </c>
      <c r="IDU38" t="s">
        <v>1234</v>
      </c>
      <c r="IDV38" t="s">
        <v>1330</v>
      </c>
      <c r="IDW38" t="s">
        <v>1331</v>
      </c>
      <c r="IDX38" t="s">
        <v>14</v>
      </c>
      <c r="IDY38" s="9">
        <v>45195</v>
      </c>
      <c r="IDZ38" s="9"/>
      <c r="IEA38" s="9"/>
      <c r="IEC38" s="10">
        <v>8</v>
      </c>
      <c r="IEH38"/>
      <c r="IEI38" t="s">
        <v>1328</v>
      </c>
      <c r="IEJ38" t="s">
        <v>1329</v>
      </c>
      <c r="IEK38" t="s">
        <v>1234</v>
      </c>
      <c r="IEL38" t="s">
        <v>1330</v>
      </c>
      <c r="IEM38" t="s">
        <v>1331</v>
      </c>
      <c r="IEN38" t="s">
        <v>14</v>
      </c>
      <c r="IEO38" s="9">
        <v>45195</v>
      </c>
      <c r="IEP38" s="9"/>
      <c r="IEQ38" s="9"/>
      <c r="IES38" s="10">
        <v>8</v>
      </c>
      <c r="IEX38"/>
      <c r="IEY38" t="s">
        <v>1328</v>
      </c>
      <c r="IEZ38" t="s">
        <v>1329</v>
      </c>
      <c r="IFA38" t="s">
        <v>1234</v>
      </c>
      <c r="IFB38" t="s">
        <v>1330</v>
      </c>
      <c r="IFC38" t="s">
        <v>1331</v>
      </c>
      <c r="IFD38" t="s">
        <v>14</v>
      </c>
      <c r="IFE38" s="9">
        <v>45195</v>
      </c>
      <c r="IFF38" s="9"/>
      <c r="IFG38" s="9"/>
      <c r="IFI38" s="10">
        <v>8</v>
      </c>
      <c r="IFN38"/>
      <c r="IFO38" t="s">
        <v>1328</v>
      </c>
      <c r="IFP38" t="s">
        <v>1329</v>
      </c>
      <c r="IFQ38" t="s">
        <v>1234</v>
      </c>
      <c r="IFR38" t="s">
        <v>1330</v>
      </c>
      <c r="IFS38" t="s">
        <v>1331</v>
      </c>
      <c r="IFT38" t="s">
        <v>14</v>
      </c>
      <c r="IFU38" s="9">
        <v>45195</v>
      </c>
      <c r="IFV38" s="9"/>
      <c r="IFW38" s="9"/>
      <c r="IFY38" s="10">
        <v>8</v>
      </c>
      <c r="IGD38"/>
      <c r="IGE38" t="s">
        <v>1328</v>
      </c>
      <c r="IGF38" t="s">
        <v>1329</v>
      </c>
      <c r="IGG38" t="s">
        <v>1234</v>
      </c>
      <c r="IGH38" t="s">
        <v>1330</v>
      </c>
      <c r="IGI38" t="s">
        <v>1331</v>
      </c>
      <c r="IGJ38" t="s">
        <v>14</v>
      </c>
      <c r="IGK38" s="9">
        <v>45195</v>
      </c>
      <c r="IGL38" s="9"/>
      <c r="IGM38" s="9"/>
      <c r="IGO38" s="10">
        <v>8</v>
      </c>
      <c r="IGT38"/>
      <c r="IGU38" t="s">
        <v>1328</v>
      </c>
      <c r="IGV38" t="s">
        <v>1329</v>
      </c>
      <c r="IGW38" t="s">
        <v>1234</v>
      </c>
      <c r="IGX38" t="s">
        <v>1330</v>
      </c>
      <c r="IGY38" t="s">
        <v>1331</v>
      </c>
      <c r="IGZ38" t="s">
        <v>14</v>
      </c>
      <c r="IHA38" s="9">
        <v>45195</v>
      </c>
      <c r="IHB38" s="9"/>
      <c r="IHC38" s="9"/>
      <c r="IHE38" s="10">
        <v>8</v>
      </c>
      <c r="IHJ38"/>
      <c r="IHK38" t="s">
        <v>1328</v>
      </c>
      <c r="IHL38" t="s">
        <v>1329</v>
      </c>
      <c r="IHM38" t="s">
        <v>1234</v>
      </c>
      <c r="IHN38" t="s">
        <v>1330</v>
      </c>
      <c r="IHO38" t="s">
        <v>1331</v>
      </c>
      <c r="IHP38" t="s">
        <v>14</v>
      </c>
      <c r="IHQ38" s="9">
        <v>45195</v>
      </c>
      <c r="IHR38" s="9"/>
      <c r="IHS38" s="9"/>
      <c r="IHU38" s="10">
        <v>8</v>
      </c>
      <c r="IHZ38"/>
      <c r="IIA38" t="s">
        <v>1328</v>
      </c>
      <c r="IIB38" t="s">
        <v>1329</v>
      </c>
      <c r="IIC38" t="s">
        <v>1234</v>
      </c>
      <c r="IID38" t="s">
        <v>1330</v>
      </c>
      <c r="IIE38" t="s">
        <v>1331</v>
      </c>
      <c r="IIF38" t="s">
        <v>14</v>
      </c>
      <c r="IIG38" s="9">
        <v>45195</v>
      </c>
      <c r="IIH38" s="9"/>
      <c r="III38" s="9"/>
      <c r="IIK38" s="10">
        <v>8</v>
      </c>
      <c r="IIP38"/>
      <c r="IIQ38" t="s">
        <v>1328</v>
      </c>
      <c r="IIR38" t="s">
        <v>1329</v>
      </c>
      <c r="IIS38" t="s">
        <v>1234</v>
      </c>
      <c r="IIT38" t="s">
        <v>1330</v>
      </c>
      <c r="IIU38" t="s">
        <v>1331</v>
      </c>
      <c r="IIV38" t="s">
        <v>14</v>
      </c>
      <c r="IIW38" s="9">
        <v>45195</v>
      </c>
      <c r="IIX38" s="9"/>
      <c r="IIY38" s="9"/>
      <c r="IJA38" s="10">
        <v>8</v>
      </c>
      <c r="IJF38"/>
      <c r="IJG38" t="s">
        <v>1328</v>
      </c>
      <c r="IJH38" t="s">
        <v>1329</v>
      </c>
      <c r="IJI38" t="s">
        <v>1234</v>
      </c>
      <c r="IJJ38" t="s">
        <v>1330</v>
      </c>
      <c r="IJK38" t="s">
        <v>1331</v>
      </c>
      <c r="IJL38" t="s">
        <v>14</v>
      </c>
      <c r="IJM38" s="9">
        <v>45195</v>
      </c>
      <c r="IJN38" s="9"/>
      <c r="IJO38" s="9"/>
      <c r="IJQ38" s="10">
        <v>8</v>
      </c>
      <c r="IJV38"/>
      <c r="IJW38" t="s">
        <v>1328</v>
      </c>
      <c r="IJX38" t="s">
        <v>1329</v>
      </c>
      <c r="IJY38" t="s">
        <v>1234</v>
      </c>
      <c r="IJZ38" t="s">
        <v>1330</v>
      </c>
      <c r="IKA38" t="s">
        <v>1331</v>
      </c>
      <c r="IKB38" t="s">
        <v>14</v>
      </c>
      <c r="IKC38" s="9">
        <v>45195</v>
      </c>
      <c r="IKD38" s="9"/>
      <c r="IKE38" s="9"/>
      <c r="IKG38" s="10">
        <v>8</v>
      </c>
      <c r="IKL38"/>
      <c r="IKM38" t="s">
        <v>1328</v>
      </c>
      <c r="IKN38" t="s">
        <v>1329</v>
      </c>
      <c r="IKO38" t="s">
        <v>1234</v>
      </c>
      <c r="IKP38" t="s">
        <v>1330</v>
      </c>
      <c r="IKQ38" t="s">
        <v>1331</v>
      </c>
      <c r="IKR38" t="s">
        <v>14</v>
      </c>
      <c r="IKS38" s="9">
        <v>45195</v>
      </c>
      <c r="IKT38" s="9"/>
      <c r="IKU38" s="9"/>
      <c r="IKW38" s="10">
        <v>8</v>
      </c>
      <c r="ILB38"/>
      <c r="ILC38" t="s">
        <v>1328</v>
      </c>
      <c r="ILD38" t="s">
        <v>1329</v>
      </c>
      <c r="ILE38" t="s">
        <v>1234</v>
      </c>
      <c r="ILF38" t="s">
        <v>1330</v>
      </c>
      <c r="ILG38" t="s">
        <v>1331</v>
      </c>
      <c r="ILH38" t="s">
        <v>14</v>
      </c>
      <c r="ILI38" s="9">
        <v>45195</v>
      </c>
      <c r="ILJ38" s="9"/>
      <c r="ILK38" s="9"/>
      <c r="ILM38" s="10">
        <v>8</v>
      </c>
      <c r="ILR38"/>
      <c r="ILS38" t="s">
        <v>1328</v>
      </c>
      <c r="ILT38" t="s">
        <v>1329</v>
      </c>
      <c r="ILU38" t="s">
        <v>1234</v>
      </c>
      <c r="ILV38" t="s">
        <v>1330</v>
      </c>
      <c r="ILW38" t="s">
        <v>1331</v>
      </c>
      <c r="ILX38" t="s">
        <v>14</v>
      </c>
      <c r="ILY38" s="9">
        <v>45195</v>
      </c>
      <c r="ILZ38" s="9"/>
      <c r="IMA38" s="9"/>
      <c r="IMC38" s="10">
        <v>8</v>
      </c>
      <c r="IMH38"/>
      <c r="IMI38" t="s">
        <v>1328</v>
      </c>
      <c r="IMJ38" t="s">
        <v>1329</v>
      </c>
      <c r="IMK38" t="s">
        <v>1234</v>
      </c>
      <c r="IML38" t="s">
        <v>1330</v>
      </c>
      <c r="IMM38" t="s">
        <v>1331</v>
      </c>
      <c r="IMN38" t="s">
        <v>14</v>
      </c>
      <c r="IMO38" s="9">
        <v>45195</v>
      </c>
      <c r="IMP38" s="9"/>
      <c r="IMQ38" s="9"/>
      <c r="IMS38" s="10">
        <v>8</v>
      </c>
      <c r="IMX38"/>
      <c r="IMY38" t="s">
        <v>1328</v>
      </c>
      <c r="IMZ38" t="s">
        <v>1329</v>
      </c>
      <c r="INA38" t="s">
        <v>1234</v>
      </c>
      <c r="INB38" t="s">
        <v>1330</v>
      </c>
      <c r="INC38" t="s">
        <v>1331</v>
      </c>
      <c r="IND38" t="s">
        <v>14</v>
      </c>
      <c r="INE38" s="9">
        <v>45195</v>
      </c>
      <c r="INF38" s="9"/>
      <c r="ING38" s="9"/>
      <c r="INI38" s="10">
        <v>8</v>
      </c>
      <c r="INN38"/>
      <c r="INO38" t="s">
        <v>1328</v>
      </c>
      <c r="INP38" t="s">
        <v>1329</v>
      </c>
      <c r="INQ38" t="s">
        <v>1234</v>
      </c>
      <c r="INR38" t="s">
        <v>1330</v>
      </c>
      <c r="INS38" t="s">
        <v>1331</v>
      </c>
      <c r="INT38" t="s">
        <v>14</v>
      </c>
      <c r="INU38" s="9">
        <v>45195</v>
      </c>
      <c r="INV38" s="9"/>
      <c r="INW38" s="9"/>
      <c r="INY38" s="10">
        <v>8</v>
      </c>
      <c r="IOD38"/>
      <c r="IOE38" t="s">
        <v>1328</v>
      </c>
      <c r="IOF38" t="s">
        <v>1329</v>
      </c>
      <c r="IOG38" t="s">
        <v>1234</v>
      </c>
      <c r="IOH38" t="s">
        <v>1330</v>
      </c>
      <c r="IOI38" t="s">
        <v>1331</v>
      </c>
      <c r="IOJ38" t="s">
        <v>14</v>
      </c>
      <c r="IOK38" s="9">
        <v>45195</v>
      </c>
      <c r="IOL38" s="9"/>
      <c r="IOM38" s="9"/>
      <c r="IOO38" s="10">
        <v>8</v>
      </c>
      <c r="IOT38"/>
      <c r="IOU38" t="s">
        <v>1328</v>
      </c>
      <c r="IOV38" t="s">
        <v>1329</v>
      </c>
      <c r="IOW38" t="s">
        <v>1234</v>
      </c>
      <c r="IOX38" t="s">
        <v>1330</v>
      </c>
      <c r="IOY38" t="s">
        <v>1331</v>
      </c>
      <c r="IOZ38" t="s">
        <v>14</v>
      </c>
      <c r="IPA38" s="9">
        <v>45195</v>
      </c>
      <c r="IPB38" s="9"/>
      <c r="IPC38" s="9"/>
      <c r="IPE38" s="10">
        <v>8</v>
      </c>
      <c r="IPJ38"/>
      <c r="IPK38" t="s">
        <v>1328</v>
      </c>
      <c r="IPL38" t="s">
        <v>1329</v>
      </c>
      <c r="IPM38" t="s">
        <v>1234</v>
      </c>
      <c r="IPN38" t="s">
        <v>1330</v>
      </c>
      <c r="IPO38" t="s">
        <v>1331</v>
      </c>
      <c r="IPP38" t="s">
        <v>14</v>
      </c>
      <c r="IPQ38" s="9">
        <v>45195</v>
      </c>
      <c r="IPR38" s="9"/>
      <c r="IPS38" s="9"/>
      <c r="IPU38" s="10">
        <v>8</v>
      </c>
      <c r="IPZ38"/>
      <c r="IQA38" t="s">
        <v>1328</v>
      </c>
      <c r="IQB38" t="s">
        <v>1329</v>
      </c>
      <c r="IQC38" t="s">
        <v>1234</v>
      </c>
      <c r="IQD38" t="s">
        <v>1330</v>
      </c>
      <c r="IQE38" t="s">
        <v>1331</v>
      </c>
      <c r="IQF38" t="s">
        <v>14</v>
      </c>
      <c r="IQG38" s="9">
        <v>45195</v>
      </c>
      <c r="IQH38" s="9"/>
      <c r="IQI38" s="9"/>
      <c r="IQK38" s="10">
        <v>8</v>
      </c>
      <c r="IQP38"/>
      <c r="IQQ38" t="s">
        <v>1328</v>
      </c>
      <c r="IQR38" t="s">
        <v>1329</v>
      </c>
      <c r="IQS38" t="s">
        <v>1234</v>
      </c>
      <c r="IQT38" t="s">
        <v>1330</v>
      </c>
      <c r="IQU38" t="s">
        <v>1331</v>
      </c>
      <c r="IQV38" t="s">
        <v>14</v>
      </c>
      <c r="IQW38" s="9">
        <v>45195</v>
      </c>
      <c r="IQX38" s="9"/>
      <c r="IQY38" s="9"/>
      <c r="IRA38" s="10">
        <v>8</v>
      </c>
      <c r="IRF38"/>
      <c r="IRG38" t="s">
        <v>1328</v>
      </c>
      <c r="IRH38" t="s">
        <v>1329</v>
      </c>
      <c r="IRI38" t="s">
        <v>1234</v>
      </c>
      <c r="IRJ38" t="s">
        <v>1330</v>
      </c>
      <c r="IRK38" t="s">
        <v>1331</v>
      </c>
      <c r="IRL38" t="s">
        <v>14</v>
      </c>
      <c r="IRM38" s="9">
        <v>45195</v>
      </c>
      <c r="IRN38" s="9"/>
      <c r="IRO38" s="9"/>
      <c r="IRQ38" s="10">
        <v>8</v>
      </c>
      <c r="IRV38"/>
      <c r="IRW38" t="s">
        <v>1328</v>
      </c>
      <c r="IRX38" t="s">
        <v>1329</v>
      </c>
      <c r="IRY38" t="s">
        <v>1234</v>
      </c>
      <c r="IRZ38" t="s">
        <v>1330</v>
      </c>
      <c r="ISA38" t="s">
        <v>1331</v>
      </c>
      <c r="ISB38" t="s">
        <v>14</v>
      </c>
      <c r="ISC38" s="9">
        <v>45195</v>
      </c>
      <c r="ISD38" s="9"/>
      <c r="ISE38" s="9"/>
      <c r="ISG38" s="10">
        <v>8</v>
      </c>
      <c r="ISL38"/>
      <c r="ISM38" t="s">
        <v>1328</v>
      </c>
      <c r="ISN38" t="s">
        <v>1329</v>
      </c>
      <c r="ISO38" t="s">
        <v>1234</v>
      </c>
      <c r="ISP38" t="s">
        <v>1330</v>
      </c>
      <c r="ISQ38" t="s">
        <v>1331</v>
      </c>
      <c r="ISR38" t="s">
        <v>14</v>
      </c>
      <c r="ISS38" s="9">
        <v>45195</v>
      </c>
      <c r="IST38" s="9"/>
      <c r="ISU38" s="9"/>
      <c r="ISW38" s="10">
        <v>8</v>
      </c>
      <c r="ITB38"/>
      <c r="ITC38" t="s">
        <v>1328</v>
      </c>
      <c r="ITD38" t="s">
        <v>1329</v>
      </c>
      <c r="ITE38" t="s">
        <v>1234</v>
      </c>
      <c r="ITF38" t="s">
        <v>1330</v>
      </c>
      <c r="ITG38" t="s">
        <v>1331</v>
      </c>
      <c r="ITH38" t="s">
        <v>14</v>
      </c>
      <c r="ITI38" s="9">
        <v>45195</v>
      </c>
      <c r="ITJ38" s="9"/>
      <c r="ITK38" s="9"/>
      <c r="ITM38" s="10">
        <v>8</v>
      </c>
      <c r="ITR38"/>
      <c r="ITS38" t="s">
        <v>1328</v>
      </c>
      <c r="ITT38" t="s">
        <v>1329</v>
      </c>
      <c r="ITU38" t="s">
        <v>1234</v>
      </c>
      <c r="ITV38" t="s">
        <v>1330</v>
      </c>
      <c r="ITW38" t="s">
        <v>1331</v>
      </c>
      <c r="ITX38" t="s">
        <v>14</v>
      </c>
      <c r="ITY38" s="9">
        <v>45195</v>
      </c>
      <c r="ITZ38" s="9"/>
      <c r="IUA38" s="9"/>
      <c r="IUC38" s="10">
        <v>8</v>
      </c>
      <c r="IUH38"/>
      <c r="IUI38" t="s">
        <v>1328</v>
      </c>
      <c r="IUJ38" t="s">
        <v>1329</v>
      </c>
      <c r="IUK38" t="s">
        <v>1234</v>
      </c>
      <c r="IUL38" t="s">
        <v>1330</v>
      </c>
      <c r="IUM38" t="s">
        <v>1331</v>
      </c>
      <c r="IUN38" t="s">
        <v>14</v>
      </c>
      <c r="IUO38" s="9">
        <v>45195</v>
      </c>
      <c r="IUP38" s="9"/>
      <c r="IUQ38" s="9"/>
      <c r="IUS38" s="10">
        <v>8</v>
      </c>
      <c r="IUX38"/>
      <c r="IUY38" t="s">
        <v>1328</v>
      </c>
      <c r="IUZ38" t="s">
        <v>1329</v>
      </c>
      <c r="IVA38" t="s">
        <v>1234</v>
      </c>
      <c r="IVB38" t="s">
        <v>1330</v>
      </c>
      <c r="IVC38" t="s">
        <v>1331</v>
      </c>
      <c r="IVD38" t="s">
        <v>14</v>
      </c>
      <c r="IVE38" s="9">
        <v>45195</v>
      </c>
      <c r="IVF38" s="9"/>
      <c r="IVG38" s="9"/>
      <c r="IVI38" s="10">
        <v>8</v>
      </c>
      <c r="IVN38"/>
      <c r="IVO38" t="s">
        <v>1328</v>
      </c>
      <c r="IVP38" t="s">
        <v>1329</v>
      </c>
      <c r="IVQ38" t="s">
        <v>1234</v>
      </c>
      <c r="IVR38" t="s">
        <v>1330</v>
      </c>
      <c r="IVS38" t="s">
        <v>1331</v>
      </c>
      <c r="IVT38" t="s">
        <v>14</v>
      </c>
      <c r="IVU38" s="9">
        <v>45195</v>
      </c>
      <c r="IVV38" s="9"/>
      <c r="IVW38" s="9"/>
      <c r="IVY38" s="10">
        <v>8</v>
      </c>
      <c r="IWD38"/>
      <c r="IWE38" t="s">
        <v>1328</v>
      </c>
      <c r="IWF38" t="s">
        <v>1329</v>
      </c>
      <c r="IWG38" t="s">
        <v>1234</v>
      </c>
      <c r="IWH38" t="s">
        <v>1330</v>
      </c>
      <c r="IWI38" t="s">
        <v>1331</v>
      </c>
      <c r="IWJ38" t="s">
        <v>14</v>
      </c>
      <c r="IWK38" s="9">
        <v>45195</v>
      </c>
      <c r="IWL38" s="9"/>
      <c r="IWM38" s="9"/>
      <c r="IWO38" s="10">
        <v>8</v>
      </c>
      <c r="IWT38"/>
      <c r="IWU38" t="s">
        <v>1328</v>
      </c>
      <c r="IWV38" t="s">
        <v>1329</v>
      </c>
      <c r="IWW38" t="s">
        <v>1234</v>
      </c>
      <c r="IWX38" t="s">
        <v>1330</v>
      </c>
      <c r="IWY38" t="s">
        <v>1331</v>
      </c>
      <c r="IWZ38" t="s">
        <v>14</v>
      </c>
      <c r="IXA38" s="9">
        <v>45195</v>
      </c>
      <c r="IXB38" s="9"/>
      <c r="IXC38" s="9"/>
      <c r="IXE38" s="10">
        <v>8</v>
      </c>
      <c r="IXJ38"/>
      <c r="IXK38" t="s">
        <v>1328</v>
      </c>
      <c r="IXL38" t="s">
        <v>1329</v>
      </c>
      <c r="IXM38" t="s">
        <v>1234</v>
      </c>
      <c r="IXN38" t="s">
        <v>1330</v>
      </c>
      <c r="IXO38" t="s">
        <v>1331</v>
      </c>
      <c r="IXP38" t="s">
        <v>14</v>
      </c>
      <c r="IXQ38" s="9">
        <v>45195</v>
      </c>
      <c r="IXR38" s="9"/>
      <c r="IXS38" s="9"/>
      <c r="IXU38" s="10">
        <v>8</v>
      </c>
      <c r="IXZ38"/>
      <c r="IYA38" t="s">
        <v>1328</v>
      </c>
      <c r="IYB38" t="s">
        <v>1329</v>
      </c>
      <c r="IYC38" t="s">
        <v>1234</v>
      </c>
      <c r="IYD38" t="s">
        <v>1330</v>
      </c>
      <c r="IYE38" t="s">
        <v>1331</v>
      </c>
      <c r="IYF38" t="s">
        <v>14</v>
      </c>
      <c r="IYG38" s="9">
        <v>45195</v>
      </c>
      <c r="IYH38" s="9"/>
      <c r="IYI38" s="9"/>
      <c r="IYK38" s="10">
        <v>8</v>
      </c>
      <c r="IYP38"/>
      <c r="IYQ38" t="s">
        <v>1328</v>
      </c>
      <c r="IYR38" t="s">
        <v>1329</v>
      </c>
      <c r="IYS38" t="s">
        <v>1234</v>
      </c>
      <c r="IYT38" t="s">
        <v>1330</v>
      </c>
      <c r="IYU38" t="s">
        <v>1331</v>
      </c>
      <c r="IYV38" t="s">
        <v>14</v>
      </c>
      <c r="IYW38" s="9">
        <v>45195</v>
      </c>
      <c r="IYX38" s="9"/>
      <c r="IYY38" s="9"/>
      <c r="IZA38" s="10">
        <v>8</v>
      </c>
      <c r="IZF38"/>
      <c r="IZG38" t="s">
        <v>1328</v>
      </c>
      <c r="IZH38" t="s">
        <v>1329</v>
      </c>
      <c r="IZI38" t="s">
        <v>1234</v>
      </c>
      <c r="IZJ38" t="s">
        <v>1330</v>
      </c>
      <c r="IZK38" t="s">
        <v>1331</v>
      </c>
      <c r="IZL38" t="s">
        <v>14</v>
      </c>
      <c r="IZM38" s="9">
        <v>45195</v>
      </c>
      <c r="IZN38" s="9"/>
      <c r="IZO38" s="9"/>
      <c r="IZQ38" s="10">
        <v>8</v>
      </c>
      <c r="IZV38"/>
      <c r="IZW38" t="s">
        <v>1328</v>
      </c>
      <c r="IZX38" t="s">
        <v>1329</v>
      </c>
      <c r="IZY38" t="s">
        <v>1234</v>
      </c>
      <c r="IZZ38" t="s">
        <v>1330</v>
      </c>
      <c r="JAA38" t="s">
        <v>1331</v>
      </c>
      <c r="JAB38" t="s">
        <v>14</v>
      </c>
      <c r="JAC38" s="9">
        <v>45195</v>
      </c>
      <c r="JAD38" s="9"/>
      <c r="JAE38" s="9"/>
      <c r="JAG38" s="10">
        <v>8</v>
      </c>
      <c r="JAL38"/>
      <c r="JAM38" t="s">
        <v>1328</v>
      </c>
      <c r="JAN38" t="s">
        <v>1329</v>
      </c>
      <c r="JAO38" t="s">
        <v>1234</v>
      </c>
      <c r="JAP38" t="s">
        <v>1330</v>
      </c>
      <c r="JAQ38" t="s">
        <v>1331</v>
      </c>
      <c r="JAR38" t="s">
        <v>14</v>
      </c>
      <c r="JAS38" s="9">
        <v>45195</v>
      </c>
      <c r="JAT38" s="9"/>
      <c r="JAU38" s="9"/>
      <c r="JAW38" s="10">
        <v>8</v>
      </c>
      <c r="JBB38"/>
      <c r="JBC38" t="s">
        <v>1328</v>
      </c>
      <c r="JBD38" t="s">
        <v>1329</v>
      </c>
      <c r="JBE38" t="s">
        <v>1234</v>
      </c>
      <c r="JBF38" t="s">
        <v>1330</v>
      </c>
      <c r="JBG38" t="s">
        <v>1331</v>
      </c>
      <c r="JBH38" t="s">
        <v>14</v>
      </c>
      <c r="JBI38" s="9">
        <v>45195</v>
      </c>
      <c r="JBJ38" s="9"/>
      <c r="JBK38" s="9"/>
      <c r="JBM38" s="10">
        <v>8</v>
      </c>
      <c r="JBR38"/>
      <c r="JBS38" t="s">
        <v>1328</v>
      </c>
      <c r="JBT38" t="s">
        <v>1329</v>
      </c>
      <c r="JBU38" t="s">
        <v>1234</v>
      </c>
      <c r="JBV38" t="s">
        <v>1330</v>
      </c>
      <c r="JBW38" t="s">
        <v>1331</v>
      </c>
      <c r="JBX38" t="s">
        <v>14</v>
      </c>
      <c r="JBY38" s="9">
        <v>45195</v>
      </c>
      <c r="JBZ38" s="9"/>
      <c r="JCA38" s="9"/>
      <c r="JCC38" s="10">
        <v>8</v>
      </c>
      <c r="JCH38"/>
      <c r="JCI38" t="s">
        <v>1328</v>
      </c>
      <c r="JCJ38" t="s">
        <v>1329</v>
      </c>
      <c r="JCK38" t="s">
        <v>1234</v>
      </c>
      <c r="JCL38" t="s">
        <v>1330</v>
      </c>
      <c r="JCM38" t="s">
        <v>1331</v>
      </c>
      <c r="JCN38" t="s">
        <v>14</v>
      </c>
      <c r="JCO38" s="9">
        <v>45195</v>
      </c>
      <c r="JCP38" s="9"/>
      <c r="JCQ38" s="9"/>
      <c r="JCS38" s="10">
        <v>8</v>
      </c>
      <c r="JCX38"/>
      <c r="JCY38" t="s">
        <v>1328</v>
      </c>
      <c r="JCZ38" t="s">
        <v>1329</v>
      </c>
      <c r="JDA38" t="s">
        <v>1234</v>
      </c>
      <c r="JDB38" t="s">
        <v>1330</v>
      </c>
      <c r="JDC38" t="s">
        <v>1331</v>
      </c>
      <c r="JDD38" t="s">
        <v>14</v>
      </c>
      <c r="JDE38" s="9">
        <v>45195</v>
      </c>
      <c r="JDF38" s="9"/>
      <c r="JDG38" s="9"/>
      <c r="JDI38" s="10">
        <v>8</v>
      </c>
      <c r="JDN38"/>
      <c r="JDO38" t="s">
        <v>1328</v>
      </c>
      <c r="JDP38" t="s">
        <v>1329</v>
      </c>
      <c r="JDQ38" t="s">
        <v>1234</v>
      </c>
      <c r="JDR38" t="s">
        <v>1330</v>
      </c>
      <c r="JDS38" t="s">
        <v>1331</v>
      </c>
      <c r="JDT38" t="s">
        <v>14</v>
      </c>
      <c r="JDU38" s="9">
        <v>45195</v>
      </c>
      <c r="JDV38" s="9"/>
      <c r="JDW38" s="9"/>
      <c r="JDY38" s="10">
        <v>8</v>
      </c>
      <c r="JED38"/>
      <c r="JEE38" t="s">
        <v>1328</v>
      </c>
      <c r="JEF38" t="s">
        <v>1329</v>
      </c>
      <c r="JEG38" t="s">
        <v>1234</v>
      </c>
      <c r="JEH38" t="s">
        <v>1330</v>
      </c>
      <c r="JEI38" t="s">
        <v>1331</v>
      </c>
      <c r="JEJ38" t="s">
        <v>14</v>
      </c>
      <c r="JEK38" s="9">
        <v>45195</v>
      </c>
      <c r="JEL38" s="9"/>
      <c r="JEM38" s="9"/>
      <c r="JEO38" s="10">
        <v>8</v>
      </c>
      <c r="JET38"/>
      <c r="JEU38" t="s">
        <v>1328</v>
      </c>
      <c r="JEV38" t="s">
        <v>1329</v>
      </c>
      <c r="JEW38" t="s">
        <v>1234</v>
      </c>
      <c r="JEX38" t="s">
        <v>1330</v>
      </c>
      <c r="JEY38" t="s">
        <v>1331</v>
      </c>
      <c r="JEZ38" t="s">
        <v>14</v>
      </c>
      <c r="JFA38" s="9">
        <v>45195</v>
      </c>
      <c r="JFB38" s="9"/>
      <c r="JFC38" s="9"/>
      <c r="JFE38" s="10">
        <v>8</v>
      </c>
      <c r="JFJ38"/>
      <c r="JFK38" t="s">
        <v>1328</v>
      </c>
      <c r="JFL38" t="s">
        <v>1329</v>
      </c>
      <c r="JFM38" t="s">
        <v>1234</v>
      </c>
      <c r="JFN38" t="s">
        <v>1330</v>
      </c>
      <c r="JFO38" t="s">
        <v>1331</v>
      </c>
      <c r="JFP38" t="s">
        <v>14</v>
      </c>
      <c r="JFQ38" s="9">
        <v>45195</v>
      </c>
      <c r="JFR38" s="9"/>
      <c r="JFS38" s="9"/>
      <c r="JFU38" s="10">
        <v>8</v>
      </c>
      <c r="JFZ38"/>
      <c r="JGA38" t="s">
        <v>1328</v>
      </c>
      <c r="JGB38" t="s">
        <v>1329</v>
      </c>
      <c r="JGC38" t="s">
        <v>1234</v>
      </c>
      <c r="JGD38" t="s">
        <v>1330</v>
      </c>
      <c r="JGE38" t="s">
        <v>1331</v>
      </c>
      <c r="JGF38" t="s">
        <v>14</v>
      </c>
      <c r="JGG38" s="9">
        <v>45195</v>
      </c>
      <c r="JGH38" s="9"/>
      <c r="JGI38" s="9"/>
      <c r="JGK38" s="10">
        <v>8</v>
      </c>
      <c r="JGP38"/>
      <c r="JGQ38" t="s">
        <v>1328</v>
      </c>
      <c r="JGR38" t="s">
        <v>1329</v>
      </c>
      <c r="JGS38" t="s">
        <v>1234</v>
      </c>
      <c r="JGT38" t="s">
        <v>1330</v>
      </c>
      <c r="JGU38" t="s">
        <v>1331</v>
      </c>
      <c r="JGV38" t="s">
        <v>14</v>
      </c>
      <c r="JGW38" s="9">
        <v>45195</v>
      </c>
      <c r="JGX38" s="9"/>
      <c r="JGY38" s="9"/>
      <c r="JHA38" s="10">
        <v>8</v>
      </c>
      <c r="JHF38"/>
      <c r="JHG38" t="s">
        <v>1328</v>
      </c>
      <c r="JHH38" t="s">
        <v>1329</v>
      </c>
      <c r="JHI38" t="s">
        <v>1234</v>
      </c>
      <c r="JHJ38" t="s">
        <v>1330</v>
      </c>
      <c r="JHK38" t="s">
        <v>1331</v>
      </c>
      <c r="JHL38" t="s">
        <v>14</v>
      </c>
      <c r="JHM38" s="9">
        <v>45195</v>
      </c>
      <c r="JHN38" s="9"/>
      <c r="JHO38" s="9"/>
      <c r="JHQ38" s="10">
        <v>8</v>
      </c>
      <c r="JHV38"/>
      <c r="JHW38" t="s">
        <v>1328</v>
      </c>
      <c r="JHX38" t="s">
        <v>1329</v>
      </c>
      <c r="JHY38" t="s">
        <v>1234</v>
      </c>
      <c r="JHZ38" t="s">
        <v>1330</v>
      </c>
      <c r="JIA38" t="s">
        <v>1331</v>
      </c>
      <c r="JIB38" t="s">
        <v>14</v>
      </c>
      <c r="JIC38" s="9">
        <v>45195</v>
      </c>
      <c r="JID38" s="9"/>
      <c r="JIE38" s="9"/>
      <c r="JIG38" s="10">
        <v>8</v>
      </c>
      <c r="JIL38"/>
      <c r="JIM38" t="s">
        <v>1328</v>
      </c>
      <c r="JIN38" t="s">
        <v>1329</v>
      </c>
      <c r="JIO38" t="s">
        <v>1234</v>
      </c>
      <c r="JIP38" t="s">
        <v>1330</v>
      </c>
      <c r="JIQ38" t="s">
        <v>1331</v>
      </c>
      <c r="JIR38" t="s">
        <v>14</v>
      </c>
      <c r="JIS38" s="9">
        <v>45195</v>
      </c>
      <c r="JIT38" s="9"/>
      <c r="JIU38" s="9"/>
      <c r="JIW38" s="10">
        <v>8</v>
      </c>
      <c r="JJB38"/>
      <c r="JJC38" t="s">
        <v>1328</v>
      </c>
      <c r="JJD38" t="s">
        <v>1329</v>
      </c>
      <c r="JJE38" t="s">
        <v>1234</v>
      </c>
      <c r="JJF38" t="s">
        <v>1330</v>
      </c>
      <c r="JJG38" t="s">
        <v>1331</v>
      </c>
      <c r="JJH38" t="s">
        <v>14</v>
      </c>
      <c r="JJI38" s="9">
        <v>45195</v>
      </c>
      <c r="JJJ38" s="9"/>
      <c r="JJK38" s="9"/>
      <c r="JJM38" s="10">
        <v>8</v>
      </c>
      <c r="JJR38"/>
      <c r="JJS38" t="s">
        <v>1328</v>
      </c>
      <c r="JJT38" t="s">
        <v>1329</v>
      </c>
      <c r="JJU38" t="s">
        <v>1234</v>
      </c>
      <c r="JJV38" t="s">
        <v>1330</v>
      </c>
      <c r="JJW38" t="s">
        <v>1331</v>
      </c>
      <c r="JJX38" t="s">
        <v>14</v>
      </c>
      <c r="JJY38" s="9">
        <v>45195</v>
      </c>
      <c r="JJZ38" s="9"/>
      <c r="JKA38" s="9"/>
      <c r="JKC38" s="10">
        <v>8</v>
      </c>
      <c r="JKH38"/>
      <c r="JKI38" t="s">
        <v>1328</v>
      </c>
      <c r="JKJ38" t="s">
        <v>1329</v>
      </c>
      <c r="JKK38" t="s">
        <v>1234</v>
      </c>
      <c r="JKL38" t="s">
        <v>1330</v>
      </c>
      <c r="JKM38" t="s">
        <v>1331</v>
      </c>
      <c r="JKN38" t="s">
        <v>14</v>
      </c>
      <c r="JKO38" s="9">
        <v>45195</v>
      </c>
      <c r="JKP38" s="9"/>
      <c r="JKQ38" s="9"/>
      <c r="JKS38" s="10">
        <v>8</v>
      </c>
      <c r="JKX38"/>
      <c r="JKY38" t="s">
        <v>1328</v>
      </c>
      <c r="JKZ38" t="s">
        <v>1329</v>
      </c>
      <c r="JLA38" t="s">
        <v>1234</v>
      </c>
      <c r="JLB38" t="s">
        <v>1330</v>
      </c>
      <c r="JLC38" t="s">
        <v>1331</v>
      </c>
      <c r="JLD38" t="s">
        <v>14</v>
      </c>
      <c r="JLE38" s="9">
        <v>45195</v>
      </c>
      <c r="JLF38" s="9"/>
      <c r="JLG38" s="9"/>
      <c r="JLI38" s="10">
        <v>8</v>
      </c>
      <c r="JLN38"/>
      <c r="JLO38" t="s">
        <v>1328</v>
      </c>
      <c r="JLP38" t="s">
        <v>1329</v>
      </c>
      <c r="JLQ38" t="s">
        <v>1234</v>
      </c>
      <c r="JLR38" t="s">
        <v>1330</v>
      </c>
      <c r="JLS38" t="s">
        <v>1331</v>
      </c>
      <c r="JLT38" t="s">
        <v>14</v>
      </c>
      <c r="JLU38" s="9">
        <v>45195</v>
      </c>
      <c r="JLV38" s="9"/>
      <c r="JLW38" s="9"/>
      <c r="JLY38" s="10">
        <v>8</v>
      </c>
      <c r="JMD38"/>
      <c r="JME38" t="s">
        <v>1328</v>
      </c>
      <c r="JMF38" t="s">
        <v>1329</v>
      </c>
      <c r="JMG38" t="s">
        <v>1234</v>
      </c>
      <c r="JMH38" t="s">
        <v>1330</v>
      </c>
      <c r="JMI38" t="s">
        <v>1331</v>
      </c>
      <c r="JMJ38" t="s">
        <v>14</v>
      </c>
      <c r="JMK38" s="9">
        <v>45195</v>
      </c>
      <c r="JML38" s="9"/>
      <c r="JMM38" s="9"/>
      <c r="JMO38" s="10">
        <v>8</v>
      </c>
      <c r="JMT38"/>
      <c r="JMU38" t="s">
        <v>1328</v>
      </c>
      <c r="JMV38" t="s">
        <v>1329</v>
      </c>
      <c r="JMW38" t="s">
        <v>1234</v>
      </c>
      <c r="JMX38" t="s">
        <v>1330</v>
      </c>
      <c r="JMY38" t="s">
        <v>1331</v>
      </c>
      <c r="JMZ38" t="s">
        <v>14</v>
      </c>
      <c r="JNA38" s="9">
        <v>45195</v>
      </c>
      <c r="JNB38" s="9"/>
      <c r="JNC38" s="9"/>
      <c r="JNE38" s="10">
        <v>8</v>
      </c>
      <c r="JNJ38"/>
      <c r="JNK38" t="s">
        <v>1328</v>
      </c>
      <c r="JNL38" t="s">
        <v>1329</v>
      </c>
      <c r="JNM38" t="s">
        <v>1234</v>
      </c>
      <c r="JNN38" t="s">
        <v>1330</v>
      </c>
      <c r="JNO38" t="s">
        <v>1331</v>
      </c>
      <c r="JNP38" t="s">
        <v>14</v>
      </c>
      <c r="JNQ38" s="9">
        <v>45195</v>
      </c>
      <c r="JNR38" s="9"/>
      <c r="JNS38" s="9"/>
      <c r="JNU38" s="10">
        <v>8</v>
      </c>
      <c r="JNZ38"/>
      <c r="JOA38" t="s">
        <v>1328</v>
      </c>
      <c r="JOB38" t="s">
        <v>1329</v>
      </c>
      <c r="JOC38" t="s">
        <v>1234</v>
      </c>
      <c r="JOD38" t="s">
        <v>1330</v>
      </c>
      <c r="JOE38" t="s">
        <v>1331</v>
      </c>
      <c r="JOF38" t="s">
        <v>14</v>
      </c>
      <c r="JOG38" s="9">
        <v>45195</v>
      </c>
      <c r="JOH38" s="9"/>
      <c r="JOI38" s="9"/>
      <c r="JOK38" s="10">
        <v>8</v>
      </c>
      <c r="JOP38"/>
      <c r="JOQ38" t="s">
        <v>1328</v>
      </c>
      <c r="JOR38" t="s">
        <v>1329</v>
      </c>
      <c r="JOS38" t="s">
        <v>1234</v>
      </c>
      <c r="JOT38" t="s">
        <v>1330</v>
      </c>
      <c r="JOU38" t="s">
        <v>1331</v>
      </c>
      <c r="JOV38" t="s">
        <v>14</v>
      </c>
      <c r="JOW38" s="9">
        <v>45195</v>
      </c>
      <c r="JOX38" s="9"/>
      <c r="JOY38" s="9"/>
      <c r="JPA38" s="10">
        <v>8</v>
      </c>
      <c r="JPF38"/>
      <c r="JPG38" t="s">
        <v>1328</v>
      </c>
      <c r="JPH38" t="s">
        <v>1329</v>
      </c>
      <c r="JPI38" t="s">
        <v>1234</v>
      </c>
      <c r="JPJ38" t="s">
        <v>1330</v>
      </c>
      <c r="JPK38" t="s">
        <v>1331</v>
      </c>
      <c r="JPL38" t="s">
        <v>14</v>
      </c>
      <c r="JPM38" s="9">
        <v>45195</v>
      </c>
      <c r="JPN38" s="9"/>
      <c r="JPO38" s="9"/>
      <c r="JPQ38" s="10">
        <v>8</v>
      </c>
      <c r="JPV38"/>
      <c r="JPW38" t="s">
        <v>1328</v>
      </c>
      <c r="JPX38" t="s">
        <v>1329</v>
      </c>
      <c r="JPY38" t="s">
        <v>1234</v>
      </c>
      <c r="JPZ38" t="s">
        <v>1330</v>
      </c>
      <c r="JQA38" t="s">
        <v>1331</v>
      </c>
      <c r="JQB38" t="s">
        <v>14</v>
      </c>
      <c r="JQC38" s="9">
        <v>45195</v>
      </c>
      <c r="JQD38" s="9"/>
      <c r="JQE38" s="9"/>
      <c r="JQG38" s="10">
        <v>8</v>
      </c>
      <c r="JQL38"/>
      <c r="JQM38" t="s">
        <v>1328</v>
      </c>
      <c r="JQN38" t="s">
        <v>1329</v>
      </c>
      <c r="JQO38" t="s">
        <v>1234</v>
      </c>
      <c r="JQP38" t="s">
        <v>1330</v>
      </c>
      <c r="JQQ38" t="s">
        <v>1331</v>
      </c>
      <c r="JQR38" t="s">
        <v>14</v>
      </c>
      <c r="JQS38" s="9">
        <v>45195</v>
      </c>
      <c r="JQT38" s="9"/>
      <c r="JQU38" s="9"/>
      <c r="JQW38" s="10">
        <v>8</v>
      </c>
      <c r="JRB38"/>
      <c r="JRC38" t="s">
        <v>1328</v>
      </c>
      <c r="JRD38" t="s">
        <v>1329</v>
      </c>
      <c r="JRE38" t="s">
        <v>1234</v>
      </c>
      <c r="JRF38" t="s">
        <v>1330</v>
      </c>
      <c r="JRG38" t="s">
        <v>1331</v>
      </c>
      <c r="JRH38" t="s">
        <v>14</v>
      </c>
      <c r="JRI38" s="9">
        <v>45195</v>
      </c>
      <c r="JRJ38" s="9"/>
      <c r="JRK38" s="9"/>
      <c r="JRM38" s="10">
        <v>8</v>
      </c>
      <c r="JRR38"/>
      <c r="JRS38" t="s">
        <v>1328</v>
      </c>
      <c r="JRT38" t="s">
        <v>1329</v>
      </c>
      <c r="JRU38" t="s">
        <v>1234</v>
      </c>
      <c r="JRV38" t="s">
        <v>1330</v>
      </c>
      <c r="JRW38" t="s">
        <v>1331</v>
      </c>
      <c r="JRX38" t="s">
        <v>14</v>
      </c>
      <c r="JRY38" s="9">
        <v>45195</v>
      </c>
      <c r="JRZ38" s="9"/>
      <c r="JSA38" s="9"/>
      <c r="JSC38" s="10">
        <v>8</v>
      </c>
      <c r="JSH38"/>
      <c r="JSI38" t="s">
        <v>1328</v>
      </c>
      <c r="JSJ38" t="s">
        <v>1329</v>
      </c>
      <c r="JSK38" t="s">
        <v>1234</v>
      </c>
      <c r="JSL38" t="s">
        <v>1330</v>
      </c>
      <c r="JSM38" t="s">
        <v>1331</v>
      </c>
      <c r="JSN38" t="s">
        <v>14</v>
      </c>
      <c r="JSO38" s="9">
        <v>45195</v>
      </c>
      <c r="JSP38" s="9"/>
      <c r="JSQ38" s="9"/>
      <c r="JSS38" s="10">
        <v>8</v>
      </c>
      <c r="JSX38"/>
      <c r="JSY38" t="s">
        <v>1328</v>
      </c>
      <c r="JSZ38" t="s">
        <v>1329</v>
      </c>
      <c r="JTA38" t="s">
        <v>1234</v>
      </c>
      <c r="JTB38" t="s">
        <v>1330</v>
      </c>
      <c r="JTC38" t="s">
        <v>1331</v>
      </c>
      <c r="JTD38" t="s">
        <v>14</v>
      </c>
      <c r="JTE38" s="9">
        <v>45195</v>
      </c>
      <c r="JTF38" s="9"/>
      <c r="JTG38" s="9"/>
      <c r="JTI38" s="10">
        <v>8</v>
      </c>
      <c r="JTN38"/>
      <c r="JTO38" t="s">
        <v>1328</v>
      </c>
      <c r="JTP38" t="s">
        <v>1329</v>
      </c>
      <c r="JTQ38" t="s">
        <v>1234</v>
      </c>
      <c r="JTR38" t="s">
        <v>1330</v>
      </c>
      <c r="JTS38" t="s">
        <v>1331</v>
      </c>
      <c r="JTT38" t="s">
        <v>14</v>
      </c>
      <c r="JTU38" s="9">
        <v>45195</v>
      </c>
      <c r="JTV38" s="9"/>
      <c r="JTW38" s="9"/>
      <c r="JTY38" s="10">
        <v>8</v>
      </c>
      <c r="JUD38"/>
      <c r="JUE38" t="s">
        <v>1328</v>
      </c>
      <c r="JUF38" t="s">
        <v>1329</v>
      </c>
      <c r="JUG38" t="s">
        <v>1234</v>
      </c>
      <c r="JUH38" t="s">
        <v>1330</v>
      </c>
      <c r="JUI38" t="s">
        <v>1331</v>
      </c>
      <c r="JUJ38" t="s">
        <v>14</v>
      </c>
      <c r="JUK38" s="9">
        <v>45195</v>
      </c>
      <c r="JUL38" s="9"/>
      <c r="JUM38" s="9"/>
      <c r="JUO38" s="10">
        <v>8</v>
      </c>
      <c r="JUT38"/>
      <c r="JUU38" t="s">
        <v>1328</v>
      </c>
      <c r="JUV38" t="s">
        <v>1329</v>
      </c>
      <c r="JUW38" t="s">
        <v>1234</v>
      </c>
      <c r="JUX38" t="s">
        <v>1330</v>
      </c>
      <c r="JUY38" t="s">
        <v>1331</v>
      </c>
      <c r="JUZ38" t="s">
        <v>14</v>
      </c>
      <c r="JVA38" s="9">
        <v>45195</v>
      </c>
      <c r="JVB38" s="9"/>
      <c r="JVC38" s="9"/>
      <c r="JVE38" s="10">
        <v>8</v>
      </c>
      <c r="JVJ38"/>
      <c r="JVK38" t="s">
        <v>1328</v>
      </c>
      <c r="JVL38" t="s">
        <v>1329</v>
      </c>
      <c r="JVM38" t="s">
        <v>1234</v>
      </c>
      <c r="JVN38" t="s">
        <v>1330</v>
      </c>
      <c r="JVO38" t="s">
        <v>1331</v>
      </c>
      <c r="JVP38" t="s">
        <v>14</v>
      </c>
      <c r="JVQ38" s="9">
        <v>45195</v>
      </c>
      <c r="JVR38" s="9"/>
      <c r="JVS38" s="9"/>
      <c r="JVU38" s="10">
        <v>8</v>
      </c>
      <c r="JVZ38"/>
      <c r="JWA38" t="s">
        <v>1328</v>
      </c>
      <c r="JWB38" t="s">
        <v>1329</v>
      </c>
      <c r="JWC38" t="s">
        <v>1234</v>
      </c>
      <c r="JWD38" t="s">
        <v>1330</v>
      </c>
      <c r="JWE38" t="s">
        <v>1331</v>
      </c>
      <c r="JWF38" t="s">
        <v>14</v>
      </c>
      <c r="JWG38" s="9">
        <v>45195</v>
      </c>
      <c r="JWH38" s="9"/>
      <c r="JWI38" s="9"/>
      <c r="JWK38" s="10">
        <v>8</v>
      </c>
      <c r="JWP38"/>
      <c r="JWQ38" t="s">
        <v>1328</v>
      </c>
      <c r="JWR38" t="s">
        <v>1329</v>
      </c>
      <c r="JWS38" t="s">
        <v>1234</v>
      </c>
      <c r="JWT38" t="s">
        <v>1330</v>
      </c>
      <c r="JWU38" t="s">
        <v>1331</v>
      </c>
      <c r="JWV38" t="s">
        <v>14</v>
      </c>
      <c r="JWW38" s="9">
        <v>45195</v>
      </c>
      <c r="JWX38" s="9"/>
      <c r="JWY38" s="9"/>
      <c r="JXA38" s="10">
        <v>8</v>
      </c>
      <c r="JXF38"/>
      <c r="JXG38" t="s">
        <v>1328</v>
      </c>
      <c r="JXH38" t="s">
        <v>1329</v>
      </c>
      <c r="JXI38" t="s">
        <v>1234</v>
      </c>
      <c r="JXJ38" t="s">
        <v>1330</v>
      </c>
      <c r="JXK38" t="s">
        <v>1331</v>
      </c>
      <c r="JXL38" t="s">
        <v>14</v>
      </c>
      <c r="JXM38" s="9">
        <v>45195</v>
      </c>
      <c r="JXN38" s="9"/>
      <c r="JXO38" s="9"/>
      <c r="JXQ38" s="10">
        <v>8</v>
      </c>
      <c r="JXV38"/>
      <c r="JXW38" t="s">
        <v>1328</v>
      </c>
      <c r="JXX38" t="s">
        <v>1329</v>
      </c>
      <c r="JXY38" t="s">
        <v>1234</v>
      </c>
      <c r="JXZ38" t="s">
        <v>1330</v>
      </c>
      <c r="JYA38" t="s">
        <v>1331</v>
      </c>
      <c r="JYB38" t="s">
        <v>14</v>
      </c>
      <c r="JYC38" s="9">
        <v>45195</v>
      </c>
      <c r="JYD38" s="9"/>
      <c r="JYE38" s="9"/>
      <c r="JYG38" s="10">
        <v>8</v>
      </c>
      <c r="JYL38"/>
      <c r="JYM38" t="s">
        <v>1328</v>
      </c>
      <c r="JYN38" t="s">
        <v>1329</v>
      </c>
      <c r="JYO38" t="s">
        <v>1234</v>
      </c>
      <c r="JYP38" t="s">
        <v>1330</v>
      </c>
      <c r="JYQ38" t="s">
        <v>1331</v>
      </c>
      <c r="JYR38" t="s">
        <v>14</v>
      </c>
      <c r="JYS38" s="9">
        <v>45195</v>
      </c>
      <c r="JYT38" s="9"/>
      <c r="JYU38" s="9"/>
      <c r="JYW38" s="10">
        <v>8</v>
      </c>
      <c r="JZB38"/>
      <c r="JZC38" t="s">
        <v>1328</v>
      </c>
      <c r="JZD38" t="s">
        <v>1329</v>
      </c>
      <c r="JZE38" t="s">
        <v>1234</v>
      </c>
      <c r="JZF38" t="s">
        <v>1330</v>
      </c>
      <c r="JZG38" t="s">
        <v>1331</v>
      </c>
      <c r="JZH38" t="s">
        <v>14</v>
      </c>
      <c r="JZI38" s="9">
        <v>45195</v>
      </c>
      <c r="JZJ38" s="9"/>
      <c r="JZK38" s="9"/>
      <c r="JZM38" s="10">
        <v>8</v>
      </c>
      <c r="JZR38"/>
      <c r="JZS38" t="s">
        <v>1328</v>
      </c>
      <c r="JZT38" t="s">
        <v>1329</v>
      </c>
      <c r="JZU38" t="s">
        <v>1234</v>
      </c>
      <c r="JZV38" t="s">
        <v>1330</v>
      </c>
      <c r="JZW38" t="s">
        <v>1331</v>
      </c>
      <c r="JZX38" t="s">
        <v>14</v>
      </c>
      <c r="JZY38" s="9">
        <v>45195</v>
      </c>
      <c r="JZZ38" s="9"/>
      <c r="KAA38" s="9"/>
      <c r="KAC38" s="10">
        <v>8</v>
      </c>
      <c r="KAH38"/>
      <c r="KAI38" t="s">
        <v>1328</v>
      </c>
      <c r="KAJ38" t="s">
        <v>1329</v>
      </c>
      <c r="KAK38" t="s">
        <v>1234</v>
      </c>
      <c r="KAL38" t="s">
        <v>1330</v>
      </c>
      <c r="KAM38" t="s">
        <v>1331</v>
      </c>
      <c r="KAN38" t="s">
        <v>14</v>
      </c>
      <c r="KAO38" s="9">
        <v>45195</v>
      </c>
      <c r="KAP38" s="9"/>
      <c r="KAQ38" s="9"/>
      <c r="KAS38" s="10">
        <v>8</v>
      </c>
      <c r="KAX38"/>
      <c r="KAY38" t="s">
        <v>1328</v>
      </c>
      <c r="KAZ38" t="s">
        <v>1329</v>
      </c>
      <c r="KBA38" t="s">
        <v>1234</v>
      </c>
      <c r="KBB38" t="s">
        <v>1330</v>
      </c>
      <c r="KBC38" t="s">
        <v>1331</v>
      </c>
      <c r="KBD38" t="s">
        <v>14</v>
      </c>
      <c r="KBE38" s="9">
        <v>45195</v>
      </c>
      <c r="KBF38" s="9"/>
      <c r="KBG38" s="9"/>
      <c r="KBI38" s="10">
        <v>8</v>
      </c>
      <c r="KBN38"/>
      <c r="KBO38" t="s">
        <v>1328</v>
      </c>
      <c r="KBP38" t="s">
        <v>1329</v>
      </c>
      <c r="KBQ38" t="s">
        <v>1234</v>
      </c>
      <c r="KBR38" t="s">
        <v>1330</v>
      </c>
      <c r="KBS38" t="s">
        <v>1331</v>
      </c>
      <c r="KBT38" t="s">
        <v>14</v>
      </c>
      <c r="KBU38" s="9">
        <v>45195</v>
      </c>
      <c r="KBV38" s="9"/>
      <c r="KBW38" s="9"/>
      <c r="KBY38" s="10">
        <v>8</v>
      </c>
      <c r="KCD38"/>
      <c r="KCE38" t="s">
        <v>1328</v>
      </c>
      <c r="KCF38" t="s">
        <v>1329</v>
      </c>
      <c r="KCG38" t="s">
        <v>1234</v>
      </c>
      <c r="KCH38" t="s">
        <v>1330</v>
      </c>
      <c r="KCI38" t="s">
        <v>1331</v>
      </c>
      <c r="KCJ38" t="s">
        <v>14</v>
      </c>
      <c r="KCK38" s="9">
        <v>45195</v>
      </c>
      <c r="KCL38" s="9"/>
      <c r="KCM38" s="9"/>
      <c r="KCO38" s="10">
        <v>8</v>
      </c>
      <c r="KCT38"/>
      <c r="KCU38" t="s">
        <v>1328</v>
      </c>
      <c r="KCV38" t="s">
        <v>1329</v>
      </c>
      <c r="KCW38" t="s">
        <v>1234</v>
      </c>
      <c r="KCX38" t="s">
        <v>1330</v>
      </c>
      <c r="KCY38" t="s">
        <v>1331</v>
      </c>
      <c r="KCZ38" t="s">
        <v>14</v>
      </c>
      <c r="KDA38" s="9">
        <v>45195</v>
      </c>
      <c r="KDB38" s="9"/>
      <c r="KDC38" s="9"/>
      <c r="KDE38" s="10">
        <v>8</v>
      </c>
      <c r="KDJ38"/>
      <c r="KDK38" t="s">
        <v>1328</v>
      </c>
      <c r="KDL38" t="s">
        <v>1329</v>
      </c>
      <c r="KDM38" t="s">
        <v>1234</v>
      </c>
      <c r="KDN38" t="s">
        <v>1330</v>
      </c>
      <c r="KDO38" t="s">
        <v>1331</v>
      </c>
      <c r="KDP38" t="s">
        <v>14</v>
      </c>
      <c r="KDQ38" s="9">
        <v>45195</v>
      </c>
      <c r="KDR38" s="9"/>
      <c r="KDS38" s="9"/>
      <c r="KDU38" s="10">
        <v>8</v>
      </c>
      <c r="KDZ38"/>
      <c r="KEA38" t="s">
        <v>1328</v>
      </c>
      <c r="KEB38" t="s">
        <v>1329</v>
      </c>
      <c r="KEC38" t="s">
        <v>1234</v>
      </c>
      <c r="KED38" t="s">
        <v>1330</v>
      </c>
      <c r="KEE38" t="s">
        <v>1331</v>
      </c>
      <c r="KEF38" t="s">
        <v>14</v>
      </c>
      <c r="KEG38" s="9">
        <v>45195</v>
      </c>
      <c r="KEH38" s="9"/>
      <c r="KEI38" s="9"/>
      <c r="KEK38" s="10">
        <v>8</v>
      </c>
      <c r="KEP38"/>
      <c r="KEQ38" t="s">
        <v>1328</v>
      </c>
      <c r="KER38" t="s">
        <v>1329</v>
      </c>
      <c r="KES38" t="s">
        <v>1234</v>
      </c>
      <c r="KET38" t="s">
        <v>1330</v>
      </c>
      <c r="KEU38" t="s">
        <v>1331</v>
      </c>
      <c r="KEV38" t="s">
        <v>14</v>
      </c>
      <c r="KEW38" s="9">
        <v>45195</v>
      </c>
      <c r="KEX38" s="9"/>
      <c r="KEY38" s="9"/>
      <c r="KFA38" s="10">
        <v>8</v>
      </c>
      <c r="KFF38"/>
      <c r="KFG38" t="s">
        <v>1328</v>
      </c>
      <c r="KFH38" t="s">
        <v>1329</v>
      </c>
      <c r="KFI38" t="s">
        <v>1234</v>
      </c>
      <c r="KFJ38" t="s">
        <v>1330</v>
      </c>
      <c r="KFK38" t="s">
        <v>1331</v>
      </c>
      <c r="KFL38" t="s">
        <v>14</v>
      </c>
      <c r="KFM38" s="9">
        <v>45195</v>
      </c>
      <c r="KFN38" s="9"/>
      <c r="KFO38" s="9"/>
      <c r="KFQ38" s="10">
        <v>8</v>
      </c>
      <c r="KFV38"/>
      <c r="KFW38" t="s">
        <v>1328</v>
      </c>
      <c r="KFX38" t="s">
        <v>1329</v>
      </c>
      <c r="KFY38" t="s">
        <v>1234</v>
      </c>
      <c r="KFZ38" t="s">
        <v>1330</v>
      </c>
      <c r="KGA38" t="s">
        <v>1331</v>
      </c>
      <c r="KGB38" t="s">
        <v>14</v>
      </c>
      <c r="KGC38" s="9">
        <v>45195</v>
      </c>
      <c r="KGD38" s="9"/>
      <c r="KGE38" s="9"/>
      <c r="KGG38" s="10">
        <v>8</v>
      </c>
      <c r="KGL38"/>
      <c r="KGM38" t="s">
        <v>1328</v>
      </c>
      <c r="KGN38" t="s">
        <v>1329</v>
      </c>
      <c r="KGO38" t="s">
        <v>1234</v>
      </c>
      <c r="KGP38" t="s">
        <v>1330</v>
      </c>
      <c r="KGQ38" t="s">
        <v>1331</v>
      </c>
      <c r="KGR38" t="s">
        <v>14</v>
      </c>
      <c r="KGS38" s="9">
        <v>45195</v>
      </c>
      <c r="KGT38" s="9"/>
      <c r="KGU38" s="9"/>
      <c r="KGW38" s="10">
        <v>8</v>
      </c>
      <c r="KHB38"/>
      <c r="KHC38" t="s">
        <v>1328</v>
      </c>
      <c r="KHD38" t="s">
        <v>1329</v>
      </c>
      <c r="KHE38" t="s">
        <v>1234</v>
      </c>
      <c r="KHF38" t="s">
        <v>1330</v>
      </c>
      <c r="KHG38" t="s">
        <v>1331</v>
      </c>
      <c r="KHH38" t="s">
        <v>14</v>
      </c>
      <c r="KHI38" s="9">
        <v>45195</v>
      </c>
      <c r="KHJ38" s="9"/>
      <c r="KHK38" s="9"/>
      <c r="KHM38" s="10">
        <v>8</v>
      </c>
      <c r="KHR38"/>
      <c r="KHS38" t="s">
        <v>1328</v>
      </c>
      <c r="KHT38" t="s">
        <v>1329</v>
      </c>
      <c r="KHU38" t="s">
        <v>1234</v>
      </c>
      <c r="KHV38" t="s">
        <v>1330</v>
      </c>
      <c r="KHW38" t="s">
        <v>1331</v>
      </c>
      <c r="KHX38" t="s">
        <v>14</v>
      </c>
      <c r="KHY38" s="9">
        <v>45195</v>
      </c>
      <c r="KHZ38" s="9"/>
      <c r="KIA38" s="9"/>
      <c r="KIC38" s="10">
        <v>8</v>
      </c>
      <c r="KIH38"/>
      <c r="KII38" t="s">
        <v>1328</v>
      </c>
      <c r="KIJ38" t="s">
        <v>1329</v>
      </c>
      <c r="KIK38" t="s">
        <v>1234</v>
      </c>
      <c r="KIL38" t="s">
        <v>1330</v>
      </c>
      <c r="KIM38" t="s">
        <v>1331</v>
      </c>
      <c r="KIN38" t="s">
        <v>14</v>
      </c>
      <c r="KIO38" s="9">
        <v>45195</v>
      </c>
      <c r="KIP38" s="9"/>
      <c r="KIQ38" s="9"/>
      <c r="KIS38" s="10">
        <v>8</v>
      </c>
      <c r="KIX38"/>
      <c r="KIY38" t="s">
        <v>1328</v>
      </c>
      <c r="KIZ38" t="s">
        <v>1329</v>
      </c>
      <c r="KJA38" t="s">
        <v>1234</v>
      </c>
      <c r="KJB38" t="s">
        <v>1330</v>
      </c>
      <c r="KJC38" t="s">
        <v>1331</v>
      </c>
      <c r="KJD38" t="s">
        <v>14</v>
      </c>
      <c r="KJE38" s="9">
        <v>45195</v>
      </c>
      <c r="KJF38" s="9"/>
      <c r="KJG38" s="9"/>
      <c r="KJI38" s="10">
        <v>8</v>
      </c>
      <c r="KJN38"/>
      <c r="KJO38" t="s">
        <v>1328</v>
      </c>
      <c r="KJP38" t="s">
        <v>1329</v>
      </c>
      <c r="KJQ38" t="s">
        <v>1234</v>
      </c>
      <c r="KJR38" t="s">
        <v>1330</v>
      </c>
      <c r="KJS38" t="s">
        <v>1331</v>
      </c>
      <c r="KJT38" t="s">
        <v>14</v>
      </c>
      <c r="KJU38" s="9">
        <v>45195</v>
      </c>
      <c r="KJV38" s="9"/>
      <c r="KJW38" s="9"/>
      <c r="KJY38" s="10">
        <v>8</v>
      </c>
      <c r="KKD38"/>
      <c r="KKE38" t="s">
        <v>1328</v>
      </c>
      <c r="KKF38" t="s">
        <v>1329</v>
      </c>
      <c r="KKG38" t="s">
        <v>1234</v>
      </c>
      <c r="KKH38" t="s">
        <v>1330</v>
      </c>
      <c r="KKI38" t="s">
        <v>1331</v>
      </c>
      <c r="KKJ38" t="s">
        <v>14</v>
      </c>
      <c r="KKK38" s="9">
        <v>45195</v>
      </c>
      <c r="KKL38" s="9"/>
      <c r="KKM38" s="9"/>
      <c r="KKO38" s="10">
        <v>8</v>
      </c>
      <c r="KKT38"/>
      <c r="KKU38" t="s">
        <v>1328</v>
      </c>
      <c r="KKV38" t="s">
        <v>1329</v>
      </c>
      <c r="KKW38" t="s">
        <v>1234</v>
      </c>
      <c r="KKX38" t="s">
        <v>1330</v>
      </c>
      <c r="KKY38" t="s">
        <v>1331</v>
      </c>
      <c r="KKZ38" t="s">
        <v>14</v>
      </c>
      <c r="KLA38" s="9">
        <v>45195</v>
      </c>
      <c r="KLB38" s="9"/>
      <c r="KLC38" s="9"/>
      <c r="KLE38" s="10">
        <v>8</v>
      </c>
      <c r="KLJ38"/>
      <c r="KLK38" t="s">
        <v>1328</v>
      </c>
      <c r="KLL38" t="s">
        <v>1329</v>
      </c>
      <c r="KLM38" t="s">
        <v>1234</v>
      </c>
      <c r="KLN38" t="s">
        <v>1330</v>
      </c>
      <c r="KLO38" t="s">
        <v>1331</v>
      </c>
      <c r="KLP38" t="s">
        <v>14</v>
      </c>
      <c r="KLQ38" s="9">
        <v>45195</v>
      </c>
      <c r="KLR38" s="9"/>
      <c r="KLS38" s="9"/>
      <c r="KLU38" s="10">
        <v>8</v>
      </c>
      <c r="KLZ38"/>
      <c r="KMA38" t="s">
        <v>1328</v>
      </c>
      <c r="KMB38" t="s">
        <v>1329</v>
      </c>
      <c r="KMC38" t="s">
        <v>1234</v>
      </c>
      <c r="KMD38" t="s">
        <v>1330</v>
      </c>
      <c r="KME38" t="s">
        <v>1331</v>
      </c>
      <c r="KMF38" t="s">
        <v>14</v>
      </c>
      <c r="KMG38" s="9">
        <v>45195</v>
      </c>
      <c r="KMH38" s="9"/>
      <c r="KMI38" s="9"/>
      <c r="KMK38" s="10">
        <v>8</v>
      </c>
      <c r="KMP38"/>
      <c r="KMQ38" t="s">
        <v>1328</v>
      </c>
      <c r="KMR38" t="s">
        <v>1329</v>
      </c>
      <c r="KMS38" t="s">
        <v>1234</v>
      </c>
      <c r="KMT38" t="s">
        <v>1330</v>
      </c>
      <c r="KMU38" t="s">
        <v>1331</v>
      </c>
      <c r="KMV38" t="s">
        <v>14</v>
      </c>
      <c r="KMW38" s="9">
        <v>45195</v>
      </c>
      <c r="KMX38" s="9"/>
      <c r="KMY38" s="9"/>
      <c r="KNA38" s="10">
        <v>8</v>
      </c>
      <c r="KNF38"/>
      <c r="KNG38" t="s">
        <v>1328</v>
      </c>
      <c r="KNH38" t="s">
        <v>1329</v>
      </c>
      <c r="KNI38" t="s">
        <v>1234</v>
      </c>
      <c r="KNJ38" t="s">
        <v>1330</v>
      </c>
      <c r="KNK38" t="s">
        <v>1331</v>
      </c>
      <c r="KNL38" t="s">
        <v>14</v>
      </c>
      <c r="KNM38" s="9">
        <v>45195</v>
      </c>
      <c r="KNN38" s="9"/>
      <c r="KNO38" s="9"/>
      <c r="KNQ38" s="10">
        <v>8</v>
      </c>
      <c r="KNV38"/>
      <c r="KNW38" t="s">
        <v>1328</v>
      </c>
      <c r="KNX38" t="s">
        <v>1329</v>
      </c>
      <c r="KNY38" t="s">
        <v>1234</v>
      </c>
      <c r="KNZ38" t="s">
        <v>1330</v>
      </c>
      <c r="KOA38" t="s">
        <v>1331</v>
      </c>
      <c r="KOB38" t="s">
        <v>14</v>
      </c>
      <c r="KOC38" s="9">
        <v>45195</v>
      </c>
      <c r="KOD38" s="9"/>
      <c r="KOE38" s="9"/>
      <c r="KOG38" s="10">
        <v>8</v>
      </c>
      <c r="KOL38"/>
      <c r="KOM38" t="s">
        <v>1328</v>
      </c>
      <c r="KON38" t="s">
        <v>1329</v>
      </c>
      <c r="KOO38" t="s">
        <v>1234</v>
      </c>
      <c r="KOP38" t="s">
        <v>1330</v>
      </c>
      <c r="KOQ38" t="s">
        <v>1331</v>
      </c>
      <c r="KOR38" t="s">
        <v>14</v>
      </c>
      <c r="KOS38" s="9">
        <v>45195</v>
      </c>
      <c r="KOT38" s="9"/>
      <c r="KOU38" s="9"/>
      <c r="KOW38" s="10">
        <v>8</v>
      </c>
      <c r="KPB38"/>
      <c r="KPC38" t="s">
        <v>1328</v>
      </c>
      <c r="KPD38" t="s">
        <v>1329</v>
      </c>
      <c r="KPE38" t="s">
        <v>1234</v>
      </c>
      <c r="KPF38" t="s">
        <v>1330</v>
      </c>
      <c r="KPG38" t="s">
        <v>1331</v>
      </c>
      <c r="KPH38" t="s">
        <v>14</v>
      </c>
      <c r="KPI38" s="9">
        <v>45195</v>
      </c>
      <c r="KPJ38" s="9"/>
      <c r="KPK38" s="9"/>
      <c r="KPM38" s="10">
        <v>8</v>
      </c>
      <c r="KPR38"/>
      <c r="KPS38" t="s">
        <v>1328</v>
      </c>
      <c r="KPT38" t="s">
        <v>1329</v>
      </c>
      <c r="KPU38" t="s">
        <v>1234</v>
      </c>
      <c r="KPV38" t="s">
        <v>1330</v>
      </c>
      <c r="KPW38" t="s">
        <v>1331</v>
      </c>
      <c r="KPX38" t="s">
        <v>14</v>
      </c>
      <c r="KPY38" s="9">
        <v>45195</v>
      </c>
      <c r="KPZ38" s="9"/>
      <c r="KQA38" s="9"/>
      <c r="KQC38" s="10">
        <v>8</v>
      </c>
      <c r="KQH38"/>
      <c r="KQI38" t="s">
        <v>1328</v>
      </c>
      <c r="KQJ38" t="s">
        <v>1329</v>
      </c>
      <c r="KQK38" t="s">
        <v>1234</v>
      </c>
      <c r="KQL38" t="s">
        <v>1330</v>
      </c>
      <c r="KQM38" t="s">
        <v>1331</v>
      </c>
      <c r="KQN38" t="s">
        <v>14</v>
      </c>
      <c r="KQO38" s="9">
        <v>45195</v>
      </c>
      <c r="KQP38" s="9"/>
      <c r="KQQ38" s="9"/>
      <c r="KQS38" s="10">
        <v>8</v>
      </c>
      <c r="KQX38"/>
      <c r="KQY38" t="s">
        <v>1328</v>
      </c>
      <c r="KQZ38" t="s">
        <v>1329</v>
      </c>
      <c r="KRA38" t="s">
        <v>1234</v>
      </c>
      <c r="KRB38" t="s">
        <v>1330</v>
      </c>
      <c r="KRC38" t="s">
        <v>1331</v>
      </c>
      <c r="KRD38" t="s">
        <v>14</v>
      </c>
      <c r="KRE38" s="9">
        <v>45195</v>
      </c>
      <c r="KRF38" s="9"/>
      <c r="KRG38" s="9"/>
      <c r="KRI38" s="10">
        <v>8</v>
      </c>
      <c r="KRN38"/>
      <c r="KRO38" t="s">
        <v>1328</v>
      </c>
      <c r="KRP38" t="s">
        <v>1329</v>
      </c>
      <c r="KRQ38" t="s">
        <v>1234</v>
      </c>
      <c r="KRR38" t="s">
        <v>1330</v>
      </c>
      <c r="KRS38" t="s">
        <v>1331</v>
      </c>
      <c r="KRT38" t="s">
        <v>14</v>
      </c>
      <c r="KRU38" s="9">
        <v>45195</v>
      </c>
      <c r="KRV38" s="9"/>
      <c r="KRW38" s="9"/>
      <c r="KRY38" s="10">
        <v>8</v>
      </c>
      <c r="KSD38"/>
      <c r="KSE38" t="s">
        <v>1328</v>
      </c>
      <c r="KSF38" t="s">
        <v>1329</v>
      </c>
      <c r="KSG38" t="s">
        <v>1234</v>
      </c>
      <c r="KSH38" t="s">
        <v>1330</v>
      </c>
      <c r="KSI38" t="s">
        <v>1331</v>
      </c>
      <c r="KSJ38" t="s">
        <v>14</v>
      </c>
      <c r="KSK38" s="9">
        <v>45195</v>
      </c>
      <c r="KSL38" s="9"/>
      <c r="KSM38" s="9"/>
      <c r="KSO38" s="10">
        <v>8</v>
      </c>
      <c r="KST38"/>
      <c r="KSU38" t="s">
        <v>1328</v>
      </c>
      <c r="KSV38" t="s">
        <v>1329</v>
      </c>
      <c r="KSW38" t="s">
        <v>1234</v>
      </c>
      <c r="KSX38" t="s">
        <v>1330</v>
      </c>
      <c r="KSY38" t="s">
        <v>1331</v>
      </c>
      <c r="KSZ38" t="s">
        <v>14</v>
      </c>
      <c r="KTA38" s="9">
        <v>45195</v>
      </c>
      <c r="KTB38" s="9"/>
      <c r="KTC38" s="9"/>
      <c r="KTE38" s="10">
        <v>8</v>
      </c>
      <c r="KTJ38"/>
      <c r="KTK38" t="s">
        <v>1328</v>
      </c>
      <c r="KTL38" t="s">
        <v>1329</v>
      </c>
      <c r="KTM38" t="s">
        <v>1234</v>
      </c>
      <c r="KTN38" t="s">
        <v>1330</v>
      </c>
      <c r="KTO38" t="s">
        <v>1331</v>
      </c>
      <c r="KTP38" t="s">
        <v>14</v>
      </c>
      <c r="KTQ38" s="9">
        <v>45195</v>
      </c>
      <c r="KTR38" s="9"/>
      <c r="KTS38" s="9"/>
      <c r="KTU38" s="10">
        <v>8</v>
      </c>
      <c r="KTZ38"/>
      <c r="KUA38" t="s">
        <v>1328</v>
      </c>
      <c r="KUB38" t="s">
        <v>1329</v>
      </c>
      <c r="KUC38" t="s">
        <v>1234</v>
      </c>
      <c r="KUD38" t="s">
        <v>1330</v>
      </c>
      <c r="KUE38" t="s">
        <v>1331</v>
      </c>
      <c r="KUF38" t="s">
        <v>14</v>
      </c>
      <c r="KUG38" s="9">
        <v>45195</v>
      </c>
      <c r="KUH38" s="9"/>
      <c r="KUI38" s="9"/>
      <c r="KUK38" s="10">
        <v>8</v>
      </c>
      <c r="KUP38"/>
      <c r="KUQ38" t="s">
        <v>1328</v>
      </c>
      <c r="KUR38" t="s">
        <v>1329</v>
      </c>
      <c r="KUS38" t="s">
        <v>1234</v>
      </c>
      <c r="KUT38" t="s">
        <v>1330</v>
      </c>
      <c r="KUU38" t="s">
        <v>1331</v>
      </c>
      <c r="KUV38" t="s">
        <v>14</v>
      </c>
      <c r="KUW38" s="9">
        <v>45195</v>
      </c>
      <c r="KUX38" s="9"/>
      <c r="KUY38" s="9"/>
      <c r="KVA38" s="10">
        <v>8</v>
      </c>
      <c r="KVF38"/>
      <c r="KVG38" t="s">
        <v>1328</v>
      </c>
      <c r="KVH38" t="s">
        <v>1329</v>
      </c>
      <c r="KVI38" t="s">
        <v>1234</v>
      </c>
      <c r="KVJ38" t="s">
        <v>1330</v>
      </c>
      <c r="KVK38" t="s">
        <v>1331</v>
      </c>
      <c r="KVL38" t="s">
        <v>14</v>
      </c>
      <c r="KVM38" s="9">
        <v>45195</v>
      </c>
      <c r="KVN38" s="9"/>
      <c r="KVO38" s="9"/>
      <c r="KVQ38" s="10">
        <v>8</v>
      </c>
      <c r="KVV38"/>
      <c r="KVW38" t="s">
        <v>1328</v>
      </c>
      <c r="KVX38" t="s">
        <v>1329</v>
      </c>
      <c r="KVY38" t="s">
        <v>1234</v>
      </c>
      <c r="KVZ38" t="s">
        <v>1330</v>
      </c>
      <c r="KWA38" t="s">
        <v>1331</v>
      </c>
      <c r="KWB38" t="s">
        <v>14</v>
      </c>
      <c r="KWC38" s="9">
        <v>45195</v>
      </c>
      <c r="KWD38" s="9"/>
      <c r="KWE38" s="9"/>
      <c r="KWG38" s="10">
        <v>8</v>
      </c>
      <c r="KWL38"/>
      <c r="KWM38" t="s">
        <v>1328</v>
      </c>
      <c r="KWN38" t="s">
        <v>1329</v>
      </c>
      <c r="KWO38" t="s">
        <v>1234</v>
      </c>
      <c r="KWP38" t="s">
        <v>1330</v>
      </c>
      <c r="KWQ38" t="s">
        <v>1331</v>
      </c>
      <c r="KWR38" t="s">
        <v>14</v>
      </c>
      <c r="KWS38" s="9">
        <v>45195</v>
      </c>
      <c r="KWT38" s="9"/>
      <c r="KWU38" s="9"/>
      <c r="KWW38" s="10">
        <v>8</v>
      </c>
      <c r="KXB38"/>
      <c r="KXC38" t="s">
        <v>1328</v>
      </c>
      <c r="KXD38" t="s">
        <v>1329</v>
      </c>
      <c r="KXE38" t="s">
        <v>1234</v>
      </c>
      <c r="KXF38" t="s">
        <v>1330</v>
      </c>
      <c r="KXG38" t="s">
        <v>1331</v>
      </c>
      <c r="KXH38" t="s">
        <v>14</v>
      </c>
      <c r="KXI38" s="9">
        <v>45195</v>
      </c>
      <c r="KXJ38" s="9"/>
      <c r="KXK38" s="9"/>
      <c r="KXM38" s="10">
        <v>8</v>
      </c>
      <c r="KXR38"/>
      <c r="KXS38" t="s">
        <v>1328</v>
      </c>
      <c r="KXT38" t="s">
        <v>1329</v>
      </c>
      <c r="KXU38" t="s">
        <v>1234</v>
      </c>
      <c r="KXV38" t="s">
        <v>1330</v>
      </c>
      <c r="KXW38" t="s">
        <v>1331</v>
      </c>
      <c r="KXX38" t="s">
        <v>14</v>
      </c>
      <c r="KXY38" s="9">
        <v>45195</v>
      </c>
      <c r="KXZ38" s="9"/>
      <c r="KYA38" s="9"/>
      <c r="KYC38" s="10">
        <v>8</v>
      </c>
      <c r="KYH38"/>
      <c r="KYI38" t="s">
        <v>1328</v>
      </c>
      <c r="KYJ38" t="s">
        <v>1329</v>
      </c>
      <c r="KYK38" t="s">
        <v>1234</v>
      </c>
      <c r="KYL38" t="s">
        <v>1330</v>
      </c>
      <c r="KYM38" t="s">
        <v>1331</v>
      </c>
      <c r="KYN38" t="s">
        <v>14</v>
      </c>
      <c r="KYO38" s="9">
        <v>45195</v>
      </c>
      <c r="KYP38" s="9"/>
      <c r="KYQ38" s="9"/>
      <c r="KYS38" s="10">
        <v>8</v>
      </c>
      <c r="KYX38"/>
      <c r="KYY38" t="s">
        <v>1328</v>
      </c>
      <c r="KYZ38" t="s">
        <v>1329</v>
      </c>
      <c r="KZA38" t="s">
        <v>1234</v>
      </c>
      <c r="KZB38" t="s">
        <v>1330</v>
      </c>
      <c r="KZC38" t="s">
        <v>1331</v>
      </c>
      <c r="KZD38" t="s">
        <v>14</v>
      </c>
      <c r="KZE38" s="9">
        <v>45195</v>
      </c>
      <c r="KZF38" s="9"/>
      <c r="KZG38" s="9"/>
      <c r="KZI38" s="10">
        <v>8</v>
      </c>
      <c r="KZN38"/>
      <c r="KZO38" t="s">
        <v>1328</v>
      </c>
      <c r="KZP38" t="s">
        <v>1329</v>
      </c>
      <c r="KZQ38" t="s">
        <v>1234</v>
      </c>
      <c r="KZR38" t="s">
        <v>1330</v>
      </c>
      <c r="KZS38" t="s">
        <v>1331</v>
      </c>
      <c r="KZT38" t="s">
        <v>14</v>
      </c>
      <c r="KZU38" s="9">
        <v>45195</v>
      </c>
      <c r="KZV38" s="9"/>
      <c r="KZW38" s="9"/>
      <c r="KZY38" s="10">
        <v>8</v>
      </c>
      <c r="LAD38"/>
      <c r="LAE38" t="s">
        <v>1328</v>
      </c>
      <c r="LAF38" t="s">
        <v>1329</v>
      </c>
      <c r="LAG38" t="s">
        <v>1234</v>
      </c>
      <c r="LAH38" t="s">
        <v>1330</v>
      </c>
      <c r="LAI38" t="s">
        <v>1331</v>
      </c>
      <c r="LAJ38" t="s">
        <v>14</v>
      </c>
      <c r="LAK38" s="9">
        <v>45195</v>
      </c>
      <c r="LAL38" s="9"/>
      <c r="LAM38" s="9"/>
      <c r="LAO38" s="10">
        <v>8</v>
      </c>
      <c r="LAT38"/>
      <c r="LAU38" t="s">
        <v>1328</v>
      </c>
      <c r="LAV38" t="s">
        <v>1329</v>
      </c>
      <c r="LAW38" t="s">
        <v>1234</v>
      </c>
      <c r="LAX38" t="s">
        <v>1330</v>
      </c>
      <c r="LAY38" t="s">
        <v>1331</v>
      </c>
      <c r="LAZ38" t="s">
        <v>14</v>
      </c>
      <c r="LBA38" s="9">
        <v>45195</v>
      </c>
      <c r="LBB38" s="9"/>
      <c r="LBC38" s="9"/>
      <c r="LBE38" s="10">
        <v>8</v>
      </c>
      <c r="LBJ38"/>
      <c r="LBK38" t="s">
        <v>1328</v>
      </c>
      <c r="LBL38" t="s">
        <v>1329</v>
      </c>
      <c r="LBM38" t="s">
        <v>1234</v>
      </c>
      <c r="LBN38" t="s">
        <v>1330</v>
      </c>
      <c r="LBO38" t="s">
        <v>1331</v>
      </c>
      <c r="LBP38" t="s">
        <v>14</v>
      </c>
      <c r="LBQ38" s="9">
        <v>45195</v>
      </c>
      <c r="LBR38" s="9"/>
      <c r="LBS38" s="9"/>
      <c r="LBU38" s="10">
        <v>8</v>
      </c>
      <c r="LBZ38"/>
      <c r="LCA38" t="s">
        <v>1328</v>
      </c>
      <c r="LCB38" t="s">
        <v>1329</v>
      </c>
      <c r="LCC38" t="s">
        <v>1234</v>
      </c>
      <c r="LCD38" t="s">
        <v>1330</v>
      </c>
      <c r="LCE38" t="s">
        <v>1331</v>
      </c>
      <c r="LCF38" t="s">
        <v>14</v>
      </c>
      <c r="LCG38" s="9">
        <v>45195</v>
      </c>
      <c r="LCH38" s="9"/>
      <c r="LCI38" s="9"/>
      <c r="LCK38" s="10">
        <v>8</v>
      </c>
      <c r="LCP38"/>
      <c r="LCQ38" t="s">
        <v>1328</v>
      </c>
      <c r="LCR38" t="s">
        <v>1329</v>
      </c>
      <c r="LCS38" t="s">
        <v>1234</v>
      </c>
      <c r="LCT38" t="s">
        <v>1330</v>
      </c>
      <c r="LCU38" t="s">
        <v>1331</v>
      </c>
      <c r="LCV38" t="s">
        <v>14</v>
      </c>
      <c r="LCW38" s="9">
        <v>45195</v>
      </c>
      <c r="LCX38" s="9"/>
      <c r="LCY38" s="9"/>
      <c r="LDA38" s="10">
        <v>8</v>
      </c>
      <c r="LDF38"/>
      <c r="LDG38" t="s">
        <v>1328</v>
      </c>
      <c r="LDH38" t="s">
        <v>1329</v>
      </c>
      <c r="LDI38" t="s">
        <v>1234</v>
      </c>
      <c r="LDJ38" t="s">
        <v>1330</v>
      </c>
      <c r="LDK38" t="s">
        <v>1331</v>
      </c>
      <c r="LDL38" t="s">
        <v>14</v>
      </c>
      <c r="LDM38" s="9">
        <v>45195</v>
      </c>
      <c r="LDN38" s="9"/>
      <c r="LDO38" s="9"/>
      <c r="LDQ38" s="10">
        <v>8</v>
      </c>
      <c r="LDV38"/>
      <c r="LDW38" t="s">
        <v>1328</v>
      </c>
      <c r="LDX38" t="s">
        <v>1329</v>
      </c>
      <c r="LDY38" t="s">
        <v>1234</v>
      </c>
      <c r="LDZ38" t="s">
        <v>1330</v>
      </c>
      <c r="LEA38" t="s">
        <v>1331</v>
      </c>
      <c r="LEB38" t="s">
        <v>14</v>
      </c>
      <c r="LEC38" s="9">
        <v>45195</v>
      </c>
      <c r="LED38" s="9"/>
      <c r="LEE38" s="9"/>
      <c r="LEG38" s="10">
        <v>8</v>
      </c>
      <c r="LEL38"/>
      <c r="LEM38" t="s">
        <v>1328</v>
      </c>
      <c r="LEN38" t="s">
        <v>1329</v>
      </c>
      <c r="LEO38" t="s">
        <v>1234</v>
      </c>
      <c r="LEP38" t="s">
        <v>1330</v>
      </c>
      <c r="LEQ38" t="s">
        <v>1331</v>
      </c>
      <c r="LER38" t="s">
        <v>14</v>
      </c>
      <c r="LES38" s="9">
        <v>45195</v>
      </c>
      <c r="LET38" s="9"/>
      <c r="LEU38" s="9"/>
      <c r="LEW38" s="10">
        <v>8</v>
      </c>
      <c r="LFB38"/>
      <c r="LFC38" t="s">
        <v>1328</v>
      </c>
      <c r="LFD38" t="s">
        <v>1329</v>
      </c>
      <c r="LFE38" t="s">
        <v>1234</v>
      </c>
      <c r="LFF38" t="s">
        <v>1330</v>
      </c>
      <c r="LFG38" t="s">
        <v>1331</v>
      </c>
      <c r="LFH38" t="s">
        <v>14</v>
      </c>
      <c r="LFI38" s="9">
        <v>45195</v>
      </c>
      <c r="LFJ38" s="9"/>
      <c r="LFK38" s="9"/>
      <c r="LFM38" s="10">
        <v>8</v>
      </c>
      <c r="LFR38"/>
      <c r="LFS38" t="s">
        <v>1328</v>
      </c>
      <c r="LFT38" t="s">
        <v>1329</v>
      </c>
      <c r="LFU38" t="s">
        <v>1234</v>
      </c>
      <c r="LFV38" t="s">
        <v>1330</v>
      </c>
      <c r="LFW38" t="s">
        <v>1331</v>
      </c>
      <c r="LFX38" t="s">
        <v>14</v>
      </c>
      <c r="LFY38" s="9">
        <v>45195</v>
      </c>
      <c r="LFZ38" s="9"/>
      <c r="LGA38" s="9"/>
      <c r="LGC38" s="10">
        <v>8</v>
      </c>
      <c r="LGH38"/>
      <c r="LGI38" t="s">
        <v>1328</v>
      </c>
      <c r="LGJ38" t="s">
        <v>1329</v>
      </c>
      <c r="LGK38" t="s">
        <v>1234</v>
      </c>
      <c r="LGL38" t="s">
        <v>1330</v>
      </c>
      <c r="LGM38" t="s">
        <v>1331</v>
      </c>
      <c r="LGN38" t="s">
        <v>14</v>
      </c>
      <c r="LGO38" s="9">
        <v>45195</v>
      </c>
      <c r="LGP38" s="9"/>
      <c r="LGQ38" s="9"/>
      <c r="LGS38" s="10">
        <v>8</v>
      </c>
      <c r="LGX38"/>
      <c r="LGY38" t="s">
        <v>1328</v>
      </c>
      <c r="LGZ38" t="s">
        <v>1329</v>
      </c>
      <c r="LHA38" t="s">
        <v>1234</v>
      </c>
      <c r="LHB38" t="s">
        <v>1330</v>
      </c>
      <c r="LHC38" t="s">
        <v>1331</v>
      </c>
      <c r="LHD38" t="s">
        <v>14</v>
      </c>
      <c r="LHE38" s="9">
        <v>45195</v>
      </c>
      <c r="LHF38" s="9"/>
      <c r="LHG38" s="9"/>
      <c r="LHI38" s="10">
        <v>8</v>
      </c>
      <c r="LHN38"/>
      <c r="LHO38" t="s">
        <v>1328</v>
      </c>
      <c r="LHP38" t="s">
        <v>1329</v>
      </c>
      <c r="LHQ38" t="s">
        <v>1234</v>
      </c>
      <c r="LHR38" t="s">
        <v>1330</v>
      </c>
      <c r="LHS38" t="s">
        <v>1331</v>
      </c>
      <c r="LHT38" t="s">
        <v>14</v>
      </c>
      <c r="LHU38" s="9">
        <v>45195</v>
      </c>
      <c r="LHV38" s="9"/>
      <c r="LHW38" s="9"/>
      <c r="LHY38" s="10">
        <v>8</v>
      </c>
      <c r="LID38"/>
      <c r="LIE38" t="s">
        <v>1328</v>
      </c>
      <c r="LIF38" t="s">
        <v>1329</v>
      </c>
      <c r="LIG38" t="s">
        <v>1234</v>
      </c>
      <c r="LIH38" t="s">
        <v>1330</v>
      </c>
      <c r="LII38" t="s">
        <v>1331</v>
      </c>
      <c r="LIJ38" t="s">
        <v>14</v>
      </c>
      <c r="LIK38" s="9">
        <v>45195</v>
      </c>
      <c r="LIL38" s="9"/>
      <c r="LIM38" s="9"/>
      <c r="LIO38" s="10">
        <v>8</v>
      </c>
      <c r="LIT38"/>
      <c r="LIU38" t="s">
        <v>1328</v>
      </c>
      <c r="LIV38" t="s">
        <v>1329</v>
      </c>
      <c r="LIW38" t="s">
        <v>1234</v>
      </c>
      <c r="LIX38" t="s">
        <v>1330</v>
      </c>
      <c r="LIY38" t="s">
        <v>1331</v>
      </c>
      <c r="LIZ38" t="s">
        <v>14</v>
      </c>
      <c r="LJA38" s="9">
        <v>45195</v>
      </c>
      <c r="LJB38" s="9"/>
      <c r="LJC38" s="9"/>
      <c r="LJE38" s="10">
        <v>8</v>
      </c>
      <c r="LJJ38"/>
      <c r="LJK38" t="s">
        <v>1328</v>
      </c>
      <c r="LJL38" t="s">
        <v>1329</v>
      </c>
      <c r="LJM38" t="s">
        <v>1234</v>
      </c>
      <c r="LJN38" t="s">
        <v>1330</v>
      </c>
      <c r="LJO38" t="s">
        <v>1331</v>
      </c>
      <c r="LJP38" t="s">
        <v>14</v>
      </c>
      <c r="LJQ38" s="9">
        <v>45195</v>
      </c>
      <c r="LJR38" s="9"/>
      <c r="LJS38" s="9"/>
      <c r="LJU38" s="10">
        <v>8</v>
      </c>
      <c r="LJZ38"/>
      <c r="LKA38" t="s">
        <v>1328</v>
      </c>
      <c r="LKB38" t="s">
        <v>1329</v>
      </c>
      <c r="LKC38" t="s">
        <v>1234</v>
      </c>
      <c r="LKD38" t="s">
        <v>1330</v>
      </c>
      <c r="LKE38" t="s">
        <v>1331</v>
      </c>
      <c r="LKF38" t="s">
        <v>14</v>
      </c>
      <c r="LKG38" s="9">
        <v>45195</v>
      </c>
      <c r="LKH38" s="9"/>
      <c r="LKI38" s="9"/>
      <c r="LKK38" s="10">
        <v>8</v>
      </c>
      <c r="LKP38"/>
      <c r="LKQ38" t="s">
        <v>1328</v>
      </c>
      <c r="LKR38" t="s">
        <v>1329</v>
      </c>
      <c r="LKS38" t="s">
        <v>1234</v>
      </c>
      <c r="LKT38" t="s">
        <v>1330</v>
      </c>
      <c r="LKU38" t="s">
        <v>1331</v>
      </c>
      <c r="LKV38" t="s">
        <v>14</v>
      </c>
      <c r="LKW38" s="9">
        <v>45195</v>
      </c>
      <c r="LKX38" s="9"/>
      <c r="LKY38" s="9"/>
      <c r="LLA38" s="10">
        <v>8</v>
      </c>
      <c r="LLF38"/>
      <c r="LLG38" t="s">
        <v>1328</v>
      </c>
      <c r="LLH38" t="s">
        <v>1329</v>
      </c>
      <c r="LLI38" t="s">
        <v>1234</v>
      </c>
      <c r="LLJ38" t="s">
        <v>1330</v>
      </c>
      <c r="LLK38" t="s">
        <v>1331</v>
      </c>
      <c r="LLL38" t="s">
        <v>14</v>
      </c>
      <c r="LLM38" s="9">
        <v>45195</v>
      </c>
      <c r="LLN38" s="9"/>
      <c r="LLO38" s="9"/>
      <c r="LLQ38" s="10">
        <v>8</v>
      </c>
      <c r="LLV38"/>
      <c r="LLW38" t="s">
        <v>1328</v>
      </c>
      <c r="LLX38" t="s">
        <v>1329</v>
      </c>
      <c r="LLY38" t="s">
        <v>1234</v>
      </c>
      <c r="LLZ38" t="s">
        <v>1330</v>
      </c>
      <c r="LMA38" t="s">
        <v>1331</v>
      </c>
      <c r="LMB38" t="s">
        <v>14</v>
      </c>
      <c r="LMC38" s="9">
        <v>45195</v>
      </c>
      <c r="LMD38" s="9"/>
      <c r="LME38" s="9"/>
      <c r="LMG38" s="10">
        <v>8</v>
      </c>
      <c r="LML38"/>
      <c r="LMM38" t="s">
        <v>1328</v>
      </c>
      <c r="LMN38" t="s">
        <v>1329</v>
      </c>
      <c r="LMO38" t="s">
        <v>1234</v>
      </c>
      <c r="LMP38" t="s">
        <v>1330</v>
      </c>
      <c r="LMQ38" t="s">
        <v>1331</v>
      </c>
      <c r="LMR38" t="s">
        <v>14</v>
      </c>
      <c r="LMS38" s="9">
        <v>45195</v>
      </c>
      <c r="LMT38" s="9"/>
      <c r="LMU38" s="9"/>
      <c r="LMW38" s="10">
        <v>8</v>
      </c>
      <c r="LNB38"/>
      <c r="LNC38" t="s">
        <v>1328</v>
      </c>
      <c r="LND38" t="s">
        <v>1329</v>
      </c>
      <c r="LNE38" t="s">
        <v>1234</v>
      </c>
      <c r="LNF38" t="s">
        <v>1330</v>
      </c>
      <c r="LNG38" t="s">
        <v>1331</v>
      </c>
      <c r="LNH38" t="s">
        <v>14</v>
      </c>
      <c r="LNI38" s="9">
        <v>45195</v>
      </c>
      <c r="LNJ38" s="9"/>
      <c r="LNK38" s="9"/>
      <c r="LNM38" s="10">
        <v>8</v>
      </c>
      <c r="LNR38"/>
      <c r="LNS38" t="s">
        <v>1328</v>
      </c>
      <c r="LNT38" t="s">
        <v>1329</v>
      </c>
      <c r="LNU38" t="s">
        <v>1234</v>
      </c>
      <c r="LNV38" t="s">
        <v>1330</v>
      </c>
      <c r="LNW38" t="s">
        <v>1331</v>
      </c>
      <c r="LNX38" t="s">
        <v>14</v>
      </c>
      <c r="LNY38" s="9">
        <v>45195</v>
      </c>
      <c r="LNZ38" s="9"/>
      <c r="LOA38" s="9"/>
      <c r="LOC38" s="10">
        <v>8</v>
      </c>
      <c r="LOH38"/>
      <c r="LOI38" t="s">
        <v>1328</v>
      </c>
      <c r="LOJ38" t="s">
        <v>1329</v>
      </c>
      <c r="LOK38" t="s">
        <v>1234</v>
      </c>
      <c r="LOL38" t="s">
        <v>1330</v>
      </c>
      <c r="LOM38" t="s">
        <v>1331</v>
      </c>
      <c r="LON38" t="s">
        <v>14</v>
      </c>
      <c r="LOO38" s="9">
        <v>45195</v>
      </c>
      <c r="LOP38" s="9"/>
      <c r="LOQ38" s="9"/>
      <c r="LOS38" s="10">
        <v>8</v>
      </c>
      <c r="LOX38"/>
      <c r="LOY38" t="s">
        <v>1328</v>
      </c>
      <c r="LOZ38" t="s">
        <v>1329</v>
      </c>
      <c r="LPA38" t="s">
        <v>1234</v>
      </c>
      <c r="LPB38" t="s">
        <v>1330</v>
      </c>
      <c r="LPC38" t="s">
        <v>1331</v>
      </c>
      <c r="LPD38" t="s">
        <v>14</v>
      </c>
      <c r="LPE38" s="9">
        <v>45195</v>
      </c>
      <c r="LPF38" s="9"/>
      <c r="LPG38" s="9"/>
      <c r="LPI38" s="10">
        <v>8</v>
      </c>
      <c r="LPN38"/>
      <c r="LPO38" t="s">
        <v>1328</v>
      </c>
      <c r="LPP38" t="s">
        <v>1329</v>
      </c>
      <c r="LPQ38" t="s">
        <v>1234</v>
      </c>
      <c r="LPR38" t="s">
        <v>1330</v>
      </c>
      <c r="LPS38" t="s">
        <v>1331</v>
      </c>
      <c r="LPT38" t="s">
        <v>14</v>
      </c>
      <c r="LPU38" s="9">
        <v>45195</v>
      </c>
      <c r="LPV38" s="9"/>
      <c r="LPW38" s="9"/>
      <c r="LPY38" s="10">
        <v>8</v>
      </c>
      <c r="LQD38"/>
      <c r="LQE38" t="s">
        <v>1328</v>
      </c>
      <c r="LQF38" t="s">
        <v>1329</v>
      </c>
      <c r="LQG38" t="s">
        <v>1234</v>
      </c>
      <c r="LQH38" t="s">
        <v>1330</v>
      </c>
      <c r="LQI38" t="s">
        <v>1331</v>
      </c>
      <c r="LQJ38" t="s">
        <v>14</v>
      </c>
      <c r="LQK38" s="9">
        <v>45195</v>
      </c>
      <c r="LQL38" s="9"/>
      <c r="LQM38" s="9"/>
      <c r="LQO38" s="10">
        <v>8</v>
      </c>
      <c r="LQT38"/>
      <c r="LQU38" t="s">
        <v>1328</v>
      </c>
      <c r="LQV38" t="s">
        <v>1329</v>
      </c>
      <c r="LQW38" t="s">
        <v>1234</v>
      </c>
      <c r="LQX38" t="s">
        <v>1330</v>
      </c>
      <c r="LQY38" t="s">
        <v>1331</v>
      </c>
      <c r="LQZ38" t="s">
        <v>14</v>
      </c>
      <c r="LRA38" s="9">
        <v>45195</v>
      </c>
      <c r="LRB38" s="9"/>
      <c r="LRC38" s="9"/>
      <c r="LRE38" s="10">
        <v>8</v>
      </c>
      <c r="LRJ38"/>
      <c r="LRK38" t="s">
        <v>1328</v>
      </c>
      <c r="LRL38" t="s">
        <v>1329</v>
      </c>
      <c r="LRM38" t="s">
        <v>1234</v>
      </c>
      <c r="LRN38" t="s">
        <v>1330</v>
      </c>
      <c r="LRO38" t="s">
        <v>1331</v>
      </c>
      <c r="LRP38" t="s">
        <v>14</v>
      </c>
      <c r="LRQ38" s="9">
        <v>45195</v>
      </c>
      <c r="LRR38" s="9"/>
      <c r="LRS38" s="9"/>
      <c r="LRU38" s="10">
        <v>8</v>
      </c>
      <c r="LRZ38"/>
      <c r="LSA38" t="s">
        <v>1328</v>
      </c>
      <c r="LSB38" t="s">
        <v>1329</v>
      </c>
      <c r="LSC38" t="s">
        <v>1234</v>
      </c>
      <c r="LSD38" t="s">
        <v>1330</v>
      </c>
      <c r="LSE38" t="s">
        <v>1331</v>
      </c>
      <c r="LSF38" t="s">
        <v>14</v>
      </c>
      <c r="LSG38" s="9">
        <v>45195</v>
      </c>
      <c r="LSH38" s="9"/>
      <c r="LSI38" s="9"/>
      <c r="LSK38" s="10">
        <v>8</v>
      </c>
      <c r="LSP38"/>
      <c r="LSQ38" t="s">
        <v>1328</v>
      </c>
      <c r="LSR38" t="s">
        <v>1329</v>
      </c>
      <c r="LSS38" t="s">
        <v>1234</v>
      </c>
      <c r="LST38" t="s">
        <v>1330</v>
      </c>
      <c r="LSU38" t="s">
        <v>1331</v>
      </c>
      <c r="LSV38" t="s">
        <v>14</v>
      </c>
      <c r="LSW38" s="9">
        <v>45195</v>
      </c>
      <c r="LSX38" s="9"/>
      <c r="LSY38" s="9"/>
      <c r="LTA38" s="10">
        <v>8</v>
      </c>
      <c r="LTF38"/>
      <c r="LTG38" t="s">
        <v>1328</v>
      </c>
      <c r="LTH38" t="s">
        <v>1329</v>
      </c>
      <c r="LTI38" t="s">
        <v>1234</v>
      </c>
      <c r="LTJ38" t="s">
        <v>1330</v>
      </c>
      <c r="LTK38" t="s">
        <v>1331</v>
      </c>
      <c r="LTL38" t="s">
        <v>14</v>
      </c>
      <c r="LTM38" s="9">
        <v>45195</v>
      </c>
      <c r="LTN38" s="9"/>
      <c r="LTO38" s="9"/>
      <c r="LTQ38" s="10">
        <v>8</v>
      </c>
      <c r="LTV38"/>
      <c r="LTW38" t="s">
        <v>1328</v>
      </c>
      <c r="LTX38" t="s">
        <v>1329</v>
      </c>
      <c r="LTY38" t="s">
        <v>1234</v>
      </c>
      <c r="LTZ38" t="s">
        <v>1330</v>
      </c>
      <c r="LUA38" t="s">
        <v>1331</v>
      </c>
      <c r="LUB38" t="s">
        <v>14</v>
      </c>
      <c r="LUC38" s="9">
        <v>45195</v>
      </c>
      <c r="LUD38" s="9"/>
      <c r="LUE38" s="9"/>
      <c r="LUG38" s="10">
        <v>8</v>
      </c>
      <c r="LUL38"/>
      <c r="LUM38" t="s">
        <v>1328</v>
      </c>
      <c r="LUN38" t="s">
        <v>1329</v>
      </c>
      <c r="LUO38" t="s">
        <v>1234</v>
      </c>
      <c r="LUP38" t="s">
        <v>1330</v>
      </c>
      <c r="LUQ38" t="s">
        <v>1331</v>
      </c>
      <c r="LUR38" t="s">
        <v>14</v>
      </c>
      <c r="LUS38" s="9">
        <v>45195</v>
      </c>
      <c r="LUT38" s="9"/>
      <c r="LUU38" s="9"/>
      <c r="LUW38" s="10">
        <v>8</v>
      </c>
      <c r="LVB38"/>
      <c r="LVC38" t="s">
        <v>1328</v>
      </c>
      <c r="LVD38" t="s">
        <v>1329</v>
      </c>
      <c r="LVE38" t="s">
        <v>1234</v>
      </c>
      <c r="LVF38" t="s">
        <v>1330</v>
      </c>
      <c r="LVG38" t="s">
        <v>1331</v>
      </c>
      <c r="LVH38" t="s">
        <v>14</v>
      </c>
      <c r="LVI38" s="9">
        <v>45195</v>
      </c>
      <c r="LVJ38" s="9"/>
      <c r="LVK38" s="9"/>
      <c r="LVM38" s="10">
        <v>8</v>
      </c>
      <c r="LVR38"/>
      <c r="LVS38" t="s">
        <v>1328</v>
      </c>
      <c r="LVT38" t="s">
        <v>1329</v>
      </c>
      <c r="LVU38" t="s">
        <v>1234</v>
      </c>
      <c r="LVV38" t="s">
        <v>1330</v>
      </c>
      <c r="LVW38" t="s">
        <v>1331</v>
      </c>
      <c r="LVX38" t="s">
        <v>14</v>
      </c>
      <c r="LVY38" s="9">
        <v>45195</v>
      </c>
      <c r="LVZ38" s="9"/>
      <c r="LWA38" s="9"/>
      <c r="LWC38" s="10">
        <v>8</v>
      </c>
      <c r="LWH38"/>
      <c r="LWI38" t="s">
        <v>1328</v>
      </c>
      <c r="LWJ38" t="s">
        <v>1329</v>
      </c>
      <c r="LWK38" t="s">
        <v>1234</v>
      </c>
      <c r="LWL38" t="s">
        <v>1330</v>
      </c>
      <c r="LWM38" t="s">
        <v>1331</v>
      </c>
      <c r="LWN38" t="s">
        <v>14</v>
      </c>
      <c r="LWO38" s="9">
        <v>45195</v>
      </c>
      <c r="LWP38" s="9"/>
      <c r="LWQ38" s="9"/>
      <c r="LWS38" s="10">
        <v>8</v>
      </c>
      <c r="LWX38"/>
      <c r="LWY38" t="s">
        <v>1328</v>
      </c>
      <c r="LWZ38" t="s">
        <v>1329</v>
      </c>
      <c r="LXA38" t="s">
        <v>1234</v>
      </c>
      <c r="LXB38" t="s">
        <v>1330</v>
      </c>
      <c r="LXC38" t="s">
        <v>1331</v>
      </c>
      <c r="LXD38" t="s">
        <v>14</v>
      </c>
      <c r="LXE38" s="9">
        <v>45195</v>
      </c>
      <c r="LXF38" s="9"/>
      <c r="LXG38" s="9"/>
      <c r="LXI38" s="10">
        <v>8</v>
      </c>
      <c r="LXN38"/>
      <c r="LXO38" t="s">
        <v>1328</v>
      </c>
      <c r="LXP38" t="s">
        <v>1329</v>
      </c>
      <c r="LXQ38" t="s">
        <v>1234</v>
      </c>
      <c r="LXR38" t="s">
        <v>1330</v>
      </c>
      <c r="LXS38" t="s">
        <v>1331</v>
      </c>
      <c r="LXT38" t="s">
        <v>14</v>
      </c>
      <c r="LXU38" s="9">
        <v>45195</v>
      </c>
      <c r="LXV38" s="9"/>
      <c r="LXW38" s="9"/>
      <c r="LXY38" s="10">
        <v>8</v>
      </c>
      <c r="LYD38"/>
      <c r="LYE38" t="s">
        <v>1328</v>
      </c>
      <c r="LYF38" t="s">
        <v>1329</v>
      </c>
      <c r="LYG38" t="s">
        <v>1234</v>
      </c>
      <c r="LYH38" t="s">
        <v>1330</v>
      </c>
      <c r="LYI38" t="s">
        <v>1331</v>
      </c>
      <c r="LYJ38" t="s">
        <v>14</v>
      </c>
      <c r="LYK38" s="9">
        <v>45195</v>
      </c>
      <c r="LYL38" s="9"/>
      <c r="LYM38" s="9"/>
      <c r="LYO38" s="10">
        <v>8</v>
      </c>
      <c r="LYT38"/>
      <c r="LYU38" t="s">
        <v>1328</v>
      </c>
      <c r="LYV38" t="s">
        <v>1329</v>
      </c>
      <c r="LYW38" t="s">
        <v>1234</v>
      </c>
      <c r="LYX38" t="s">
        <v>1330</v>
      </c>
      <c r="LYY38" t="s">
        <v>1331</v>
      </c>
      <c r="LYZ38" t="s">
        <v>14</v>
      </c>
      <c r="LZA38" s="9">
        <v>45195</v>
      </c>
      <c r="LZB38" s="9"/>
      <c r="LZC38" s="9"/>
      <c r="LZE38" s="10">
        <v>8</v>
      </c>
      <c r="LZJ38"/>
      <c r="LZK38" t="s">
        <v>1328</v>
      </c>
      <c r="LZL38" t="s">
        <v>1329</v>
      </c>
      <c r="LZM38" t="s">
        <v>1234</v>
      </c>
      <c r="LZN38" t="s">
        <v>1330</v>
      </c>
      <c r="LZO38" t="s">
        <v>1331</v>
      </c>
      <c r="LZP38" t="s">
        <v>14</v>
      </c>
      <c r="LZQ38" s="9">
        <v>45195</v>
      </c>
      <c r="LZR38" s="9"/>
      <c r="LZS38" s="9"/>
      <c r="LZU38" s="10">
        <v>8</v>
      </c>
      <c r="LZZ38"/>
      <c r="MAA38" t="s">
        <v>1328</v>
      </c>
      <c r="MAB38" t="s">
        <v>1329</v>
      </c>
      <c r="MAC38" t="s">
        <v>1234</v>
      </c>
      <c r="MAD38" t="s">
        <v>1330</v>
      </c>
      <c r="MAE38" t="s">
        <v>1331</v>
      </c>
      <c r="MAF38" t="s">
        <v>14</v>
      </c>
      <c r="MAG38" s="9">
        <v>45195</v>
      </c>
      <c r="MAH38" s="9"/>
      <c r="MAI38" s="9"/>
      <c r="MAK38" s="10">
        <v>8</v>
      </c>
      <c r="MAP38"/>
      <c r="MAQ38" t="s">
        <v>1328</v>
      </c>
      <c r="MAR38" t="s">
        <v>1329</v>
      </c>
      <c r="MAS38" t="s">
        <v>1234</v>
      </c>
      <c r="MAT38" t="s">
        <v>1330</v>
      </c>
      <c r="MAU38" t="s">
        <v>1331</v>
      </c>
      <c r="MAV38" t="s">
        <v>14</v>
      </c>
      <c r="MAW38" s="9">
        <v>45195</v>
      </c>
      <c r="MAX38" s="9"/>
      <c r="MAY38" s="9"/>
      <c r="MBA38" s="10">
        <v>8</v>
      </c>
      <c r="MBF38"/>
      <c r="MBG38" t="s">
        <v>1328</v>
      </c>
      <c r="MBH38" t="s">
        <v>1329</v>
      </c>
      <c r="MBI38" t="s">
        <v>1234</v>
      </c>
      <c r="MBJ38" t="s">
        <v>1330</v>
      </c>
      <c r="MBK38" t="s">
        <v>1331</v>
      </c>
      <c r="MBL38" t="s">
        <v>14</v>
      </c>
      <c r="MBM38" s="9">
        <v>45195</v>
      </c>
      <c r="MBN38" s="9"/>
      <c r="MBO38" s="9"/>
      <c r="MBQ38" s="10">
        <v>8</v>
      </c>
      <c r="MBV38"/>
      <c r="MBW38" t="s">
        <v>1328</v>
      </c>
      <c r="MBX38" t="s">
        <v>1329</v>
      </c>
      <c r="MBY38" t="s">
        <v>1234</v>
      </c>
      <c r="MBZ38" t="s">
        <v>1330</v>
      </c>
      <c r="MCA38" t="s">
        <v>1331</v>
      </c>
      <c r="MCB38" t="s">
        <v>14</v>
      </c>
      <c r="MCC38" s="9">
        <v>45195</v>
      </c>
      <c r="MCD38" s="9"/>
      <c r="MCE38" s="9"/>
      <c r="MCG38" s="10">
        <v>8</v>
      </c>
      <c r="MCL38"/>
      <c r="MCM38" t="s">
        <v>1328</v>
      </c>
      <c r="MCN38" t="s">
        <v>1329</v>
      </c>
      <c r="MCO38" t="s">
        <v>1234</v>
      </c>
      <c r="MCP38" t="s">
        <v>1330</v>
      </c>
      <c r="MCQ38" t="s">
        <v>1331</v>
      </c>
      <c r="MCR38" t="s">
        <v>14</v>
      </c>
      <c r="MCS38" s="9">
        <v>45195</v>
      </c>
      <c r="MCT38" s="9"/>
      <c r="MCU38" s="9"/>
      <c r="MCW38" s="10">
        <v>8</v>
      </c>
      <c r="MDB38"/>
      <c r="MDC38" t="s">
        <v>1328</v>
      </c>
      <c r="MDD38" t="s">
        <v>1329</v>
      </c>
      <c r="MDE38" t="s">
        <v>1234</v>
      </c>
      <c r="MDF38" t="s">
        <v>1330</v>
      </c>
      <c r="MDG38" t="s">
        <v>1331</v>
      </c>
      <c r="MDH38" t="s">
        <v>14</v>
      </c>
      <c r="MDI38" s="9">
        <v>45195</v>
      </c>
      <c r="MDJ38" s="9"/>
      <c r="MDK38" s="9"/>
      <c r="MDM38" s="10">
        <v>8</v>
      </c>
      <c r="MDR38"/>
      <c r="MDS38" t="s">
        <v>1328</v>
      </c>
      <c r="MDT38" t="s">
        <v>1329</v>
      </c>
      <c r="MDU38" t="s">
        <v>1234</v>
      </c>
      <c r="MDV38" t="s">
        <v>1330</v>
      </c>
      <c r="MDW38" t="s">
        <v>1331</v>
      </c>
      <c r="MDX38" t="s">
        <v>14</v>
      </c>
      <c r="MDY38" s="9">
        <v>45195</v>
      </c>
      <c r="MDZ38" s="9"/>
      <c r="MEA38" s="9"/>
      <c r="MEC38" s="10">
        <v>8</v>
      </c>
      <c r="MEH38"/>
      <c r="MEI38" t="s">
        <v>1328</v>
      </c>
      <c r="MEJ38" t="s">
        <v>1329</v>
      </c>
      <c r="MEK38" t="s">
        <v>1234</v>
      </c>
      <c r="MEL38" t="s">
        <v>1330</v>
      </c>
      <c r="MEM38" t="s">
        <v>1331</v>
      </c>
      <c r="MEN38" t="s">
        <v>14</v>
      </c>
      <c r="MEO38" s="9">
        <v>45195</v>
      </c>
      <c r="MEP38" s="9"/>
      <c r="MEQ38" s="9"/>
      <c r="MES38" s="10">
        <v>8</v>
      </c>
      <c r="MEX38"/>
      <c r="MEY38" t="s">
        <v>1328</v>
      </c>
      <c r="MEZ38" t="s">
        <v>1329</v>
      </c>
      <c r="MFA38" t="s">
        <v>1234</v>
      </c>
      <c r="MFB38" t="s">
        <v>1330</v>
      </c>
      <c r="MFC38" t="s">
        <v>1331</v>
      </c>
      <c r="MFD38" t="s">
        <v>14</v>
      </c>
      <c r="MFE38" s="9">
        <v>45195</v>
      </c>
      <c r="MFF38" s="9"/>
      <c r="MFG38" s="9"/>
      <c r="MFI38" s="10">
        <v>8</v>
      </c>
      <c r="MFN38"/>
      <c r="MFO38" t="s">
        <v>1328</v>
      </c>
      <c r="MFP38" t="s">
        <v>1329</v>
      </c>
      <c r="MFQ38" t="s">
        <v>1234</v>
      </c>
      <c r="MFR38" t="s">
        <v>1330</v>
      </c>
      <c r="MFS38" t="s">
        <v>1331</v>
      </c>
      <c r="MFT38" t="s">
        <v>14</v>
      </c>
      <c r="MFU38" s="9">
        <v>45195</v>
      </c>
      <c r="MFV38" s="9"/>
      <c r="MFW38" s="9"/>
      <c r="MFY38" s="10">
        <v>8</v>
      </c>
      <c r="MGD38"/>
      <c r="MGE38" t="s">
        <v>1328</v>
      </c>
      <c r="MGF38" t="s">
        <v>1329</v>
      </c>
      <c r="MGG38" t="s">
        <v>1234</v>
      </c>
      <c r="MGH38" t="s">
        <v>1330</v>
      </c>
      <c r="MGI38" t="s">
        <v>1331</v>
      </c>
      <c r="MGJ38" t="s">
        <v>14</v>
      </c>
      <c r="MGK38" s="9">
        <v>45195</v>
      </c>
      <c r="MGL38" s="9"/>
      <c r="MGM38" s="9"/>
      <c r="MGO38" s="10">
        <v>8</v>
      </c>
      <c r="MGT38"/>
      <c r="MGU38" t="s">
        <v>1328</v>
      </c>
      <c r="MGV38" t="s">
        <v>1329</v>
      </c>
      <c r="MGW38" t="s">
        <v>1234</v>
      </c>
      <c r="MGX38" t="s">
        <v>1330</v>
      </c>
      <c r="MGY38" t="s">
        <v>1331</v>
      </c>
      <c r="MGZ38" t="s">
        <v>14</v>
      </c>
      <c r="MHA38" s="9">
        <v>45195</v>
      </c>
      <c r="MHB38" s="9"/>
      <c r="MHC38" s="9"/>
      <c r="MHE38" s="10">
        <v>8</v>
      </c>
      <c r="MHJ38"/>
      <c r="MHK38" t="s">
        <v>1328</v>
      </c>
      <c r="MHL38" t="s">
        <v>1329</v>
      </c>
      <c r="MHM38" t="s">
        <v>1234</v>
      </c>
      <c r="MHN38" t="s">
        <v>1330</v>
      </c>
      <c r="MHO38" t="s">
        <v>1331</v>
      </c>
      <c r="MHP38" t="s">
        <v>14</v>
      </c>
      <c r="MHQ38" s="9">
        <v>45195</v>
      </c>
      <c r="MHR38" s="9"/>
      <c r="MHS38" s="9"/>
      <c r="MHU38" s="10">
        <v>8</v>
      </c>
      <c r="MHZ38"/>
      <c r="MIA38" t="s">
        <v>1328</v>
      </c>
      <c r="MIB38" t="s">
        <v>1329</v>
      </c>
      <c r="MIC38" t="s">
        <v>1234</v>
      </c>
      <c r="MID38" t="s">
        <v>1330</v>
      </c>
      <c r="MIE38" t="s">
        <v>1331</v>
      </c>
      <c r="MIF38" t="s">
        <v>14</v>
      </c>
      <c r="MIG38" s="9">
        <v>45195</v>
      </c>
      <c r="MIH38" s="9"/>
      <c r="MII38" s="9"/>
      <c r="MIK38" s="10">
        <v>8</v>
      </c>
      <c r="MIP38"/>
      <c r="MIQ38" t="s">
        <v>1328</v>
      </c>
      <c r="MIR38" t="s">
        <v>1329</v>
      </c>
      <c r="MIS38" t="s">
        <v>1234</v>
      </c>
      <c r="MIT38" t="s">
        <v>1330</v>
      </c>
      <c r="MIU38" t="s">
        <v>1331</v>
      </c>
      <c r="MIV38" t="s">
        <v>14</v>
      </c>
      <c r="MIW38" s="9">
        <v>45195</v>
      </c>
      <c r="MIX38" s="9"/>
      <c r="MIY38" s="9"/>
      <c r="MJA38" s="10">
        <v>8</v>
      </c>
      <c r="MJF38"/>
      <c r="MJG38" t="s">
        <v>1328</v>
      </c>
      <c r="MJH38" t="s">
        <v>1329</v>
      </c>
      <c r="MJI38" t="s">
        <v>1234</v>
      </c>
      <c r="MJJ38" t="s">
        <v>1330</v>
      </c>
      <c r="MJK38" t="s">
        <v>1331</v>
      </c>
      <c r="MJL38" t="s">
        <v>14</v>
      </c>
      <c r="MJM38" s="9">
        <v>45195</v>
      </c>
      <c r="MJN38" s="9"/>
      <c r="MJO38" s="9"/>
      <c r="MJQ38" s="10">
        <v>8</v>
      </c>
      <c r="MJV38"/>
      <c r="MJW38" t="s">
        <v>1328</v>
      </c>
      <c r="MJX38" t="s">
        <v>1329</v>
      </c>
      <c r="MJY38" t="s">
        <v>1234</v>
      </c>
      <c r="MJZ38" t="s">
        <v>1330</v>
      </c>
      <c r="MKA38" t="s">
        <v>1331</v>
      </c>
      <c r="MKB38" t="s">
        <v>14</v>
      </c>
      <c r="MKC38" s="9">
        <v>45195</v>
      </c>
      <c r="MKD38" s="9"/>
      <c r="MKE38" s="9"/>
      <c r="MKG38" s="10">
        <v>8</v>
      </c>
      <c r="MKL38"/>
      <c r="MKM38" t="s">
        <v>1328</v>
      </c>
      <c r="MKN38" t="s">
        <v>1329</v>
      </c>
      <c r="MKO38" t="s">
        <v>1234</v>
      </c>
      <c r="MKP38" t="s">
        <v>1330</v>
      </c>
      <c r="MKQ38" t="s">
        <v>1331</v>
      </c>
      <c r="MKR38" t="s">
        <v>14</v>
      </c>
      <c r="MKS38" s="9">
        <v>45195</v>
      </c>
      <c r="MKT38" s="9"/>
      <c r="MKU38" s="9"/>
      <c r="MKW38" s="10">
        <v>8</v>
      </c>
      <c r="MLB38"/>
      <c r="MLC38" t="s">
        <v>1328</v>
      </c>
      <c r="MLD38" t="s">
        <v>1329</v>
      </c>
      <c r="MLE38" t="s">
        <v>1234</v>
      </c>
      <c r="MLF38" t="s">
        <v>1330</v>
      </c>
      <c r="MLG38" t="s">
        <v>1331</v>
      </c>
      <c r="MLH38" t="s">
        <v>14</v>
      </c>
      <c r="MLI38" s="9">
        <v>45195</v>
      </c>
      <c r="MLJ38" s="9"/>
      <c r="MLK38" s="9"/>
      <c r="MLM38" s="10">
        <v>8</v>
      </c>
      <c r="MLR38"/>
      <c r="MLS38" t="s">
        <v>1328</v>
      </c>
      <c r="MLT38" t="s">
        <v>1329</v>
      </c>
      <c r="MLU38" t="s">
        <v>1234</v>
      </c>
      <c r="MLV38" t="s">
        <v>1330</v>
      </c>
      <c r="MLW38" t="s">
        <v>1331</v>
      </c>
      <c r="MLX38" t="s">
        <v>14</v>
      </c>
      <c r="MLY38" s="9">
        <v>45195</v>
      </c>
      <c r="MLZ38" s="9"/>
      <c r="MMA38" s="9"/>
      <c r="MMC38" s="10">
        <v>8</v>
      </c>
      <c r="MMH38"/>
      <c r="MMI38" t="s">
        <v>1328</v>
      </c>
      <c r="MMJ38" t="s">
        <v>1329</v>
      </c>
      <c r="MMK38" t="s">
        <v>1234</v>
      </c>
      <c r="MML38" t="s">
        <v>1330</v>
      </c>
      <c r="MMM38" t="s">
        <v>1331</v>
      </c>
      <c r="MMN38" t="s">
        <v>14</v>
      </c>
      <c r="MMO38" s="9">
        <v>45195</v>
      </c>
      <c r="MMP38" s="9"/>
      <c r="MMQ38" s="9"/>
      <c r="MMS38" s="10">
        <v>8</v>
      </c>
      <c r="MMX38"/>
      <c r="MMY38" t="s">
        <v>1328</v>
      </c>
      <c r="MMZ38" t="s">
        <v>1329</v>
      </c>
      <c r="MNA38" t="s">
        <v>1234</v>
      </c>
      <c r="MNB38" t="s">
        <v>1330</v>
      </c>
      <c r="MNC38" t="s">
        <v>1331</v>
      </c>
      <c r="MND38" t="s">
        <v>14</v>
      </c>
      <c r="MNE38" s="9">
        <v>45195</v>
      </c>
      <c r="MNF38" s="9"/>
      <c r="MNG38" s="9"/>
      <c r="MNI38" s="10">
        <v>8</v>
      </c>
      <c r="MNN38"/>
      <c r="MNO38" t="s">
        <v>1328</v>
      </c>
      <c r="MNP38" t="s">
        <v>1329</v>
      </c>
      <c r="MNQ38" t="s">
        <v>1234</v>
      </c>
      <c r="MNR38" t="s">
        <v>1330</v>
      </c>
      <c r="MNS38" t="s">
        <v>1331</v>
      </c>
      <c r="MNT38" t="s">
        <v>14</v>
      </c>
      <c r="MNU38" s="9">
        <v>45195</v>
      </c>
      <c r="MNV38" s="9"/>
      <c r="MNW38" s="9"/>
      <c r="MNY38" s="10">
        <v>8</v>
      </c>
      <c r="MOD38"/>
      <c r="MOE38" t="s">
        <v>1328</v>
      </c>
      <c r="MOF38" t="s">
        <v>1329</v>
      </c>
      <c r="MOG38" t="s">
        <v>1234</v>
      </c>
      <c r="MOH38" t="s">
        <v>1330</v>
      </c>
      <c r="MOI38" t="s">
        <v>1331</v>
      </c>
      <c r="MOJ38" t="s">
        <v>14</v>
      </c>
      <c r="MOK38" s="9">
        <v>45195</v>
      </c>
      <c r="MOL38" s="9"/>
      <c r="MOM38" s="9"/>
      <c r="MOO38" s="10">
        <v>8</v>
      </c>
      <c r="MOT38"/>
      <c r="MOU38" t="s">
        <v>1328</v>
      </c>
      <c r="MOV38" t="s">
        <v>1329</v>
      </c>
      <c r="MOW38" t="s">
        <v>1234</v>
      </c>
      <c r="MOX38" t="s">
        <v>1330</v>
      </c>
      <c r="MOY38" t="s">
        <v>1331</v>
      </c>
      <c r="MOZ38" t="s">
        <v>14</v>
      </c>
      <c r="MPA38" s="9">
        <v>45195</v>
      </c>
      <c r="MPB38" s="9"/>
      <c r="MPC38" s="9"/>
      <c r="MPE38" s="10">
        <v>8</v>
      </c>
      <c r="MPJ38"/>
      <c r="MPK38" t="s">
        <v>1328</v>
      </c>
      <c r="MPL38" t="s">
        <v>1329</v>
      </c>
      <c r="MPM38" t="s">
        <v>1234</v>
      </c>
      <c r="MPN38" t="s">
        <v>1330</v>
      </c>
      <c r="MPO38" t="s">
        <v>1331</v>
      </c>
      <c r="MPP38" t="s">
        <v>14</v>
      </c>
      <c r="MPQ38" s="9">
        <v>45195</v>
      </c>
      <c r="MPR38" s="9"/>
      <c r="MPS38" s="9"/>
      <c r="MPU38" s="10">
        <v>8</v>
      </c>
      <c r="MPZ38"/>
      <c r="MQA38" t="s">
        <v>1328</v>
      </c>
      <c r="MQB38" t="s">
        <v>1329</v>
      </c>
      <c r="MQC38" t="s">
        <v>1234</v>
      </c>
      <c r="MQD38" t="s">
        <v>1330</v>
      </c>
      <c r="MQE38" t="s">
        <v>1331</v>
      </c>
      <c r="MQF38" t="s">
        <v>14</v>
      </c>
      <c r="MQG38" s="9">
        <v>45195</v>
      </c>
      <c r="MQH38" s="9"/>
      <c r="MQI38" s="9"/>
      <c r="MQK38" s="10">
        <v>8</v>
      </c>
      <c r="MQP38"/>
      <c r="MQQ38" t="s">
        <v>1328</v>
      </c>
      <c r="MQR38" t="s">
        <v>1329</v>
      </c>
      <c r="MQS38" t="s">
        <v>1234</v>
      </c>
      <c r="MQT38" t="s">
        <v>1330</v>
      </c>
      <c r="MQU38" t="s">
        <v>1331</v>
      </c>
      <c r="MQV38" t="s">
        <v>14</v>
      </c>
      <c r="MQW38" s="9">
        <v>45195</v>
      </c>
      <c r="MQX38" s="9"/>
      <c r="MQY38" s="9"/>
      <c r="MRA38" s="10">
        <v>8</v>
      </c>
      <c r="MRF38"/>
      <c r="MRG38" t="s">
        <v>1328</v>
      </c>
      <c r="MRH38" t="s">
        <v>1329</v>
      </c>
      <c r="MRI38" t="s">
        <v>1234</v>
      </c>
      <c r="MRJ38" t="s">
        <v>1330</v>
      </c>
      <c r="MRK38" t="s">
        <v>1331</v>
      </c>
      <c r="MRL38" t="s">
        <v>14</v>
      </c>
      <c r="MRM38" s="9">
        <v>45195</v>
      </c>
      <c r="MRN38" s="9"/>
      <c r="MRO38" s="9"/>
      <c r="MRQ38" s="10">
        <v>8</v>
      </c>
      <c r="MRV38"/>
      <c r="MRW38" t="s">
        <v>1328</v>
      </c>
      <c r="MRX38" t="s">
        <v>1329</v>
      </c>
      <c r="MRY38" t="s">
        <v>1234</v>
      </c>
      <c r="MRZ38" t="s">
        <v>1330</v>
      </c>
      <c r="MSA38" t="s">
        <v>1331</v>
      </c>
      <c r="MSB38" t="s">
        <v>14</v>
      </c>
      <c r="MSC38" s="9">
        <v>45195</v>
      </c>
      <c r="MSD38" s="9"/>
      <c r="MSE38" s="9"/>
      <c r="MSG38" s="10">
        <v>8</v>
      </c>
      <c r="MSL38"/>
      <c r="MSM38" t="s">
        <v>1328</v>
      </c>
      <c r="MSN38" t="s">
        <v>1329</v>
      </c>
      <c r="MSO38" t="s">
        <v>1234</v>
      </c>
      <c r="MSP38" t="s">
        <v>1330</v>
      </c>
      <c r="MSQ38" t="s">
        <v>1331</v>
      </c>
      <c r="MSR38" t="s">
        <v>14</v>
      </c>
      <c r="MSS38" s="9">
        <v>45195</v>
      </c>
      <c r="MST38" s="9"/>
      <c r="MSU38" s="9"/>
      <c r="MSW38" s="10">
        <v>8</v>
      </c>
      <c r="MTB38"/>
      <c r="MTC38" t="s">
        <v>1328</v>
      </c>
      <c r="MTD38" t="s">
        <v>1329</v>
      </c>
      <c r="MTE38" t="s">
        <v>1234</v>
      </c>
      <c r="MTF38" t="s">
        <v>1330</v>
      </c>
      <c r="MTG38" t="s">
        <v>1331</v>
      </c>
      <c r="MTH38" t="s">
        <v>14</v>
      </c>
      <c r="MTI38" s="9">
        <v>45195</v>
      </c>
      <c r="MTJ38" s="9"/>
      <c r="MTK38" s="9"/>
      <c r="MTM38" s="10">
        <v>8</v>
      </c>
      <c r="MTR38"/>
      <c r="MTS38" t="s">
        <v>1328</v>
      </c>
      <c r="MTT38" t="s">
        <v>1329</v>
      </c>
      <c r="MTU38" t="s">
        <v>1234</v>
      </c>
      <c r="MTV38" t="s">
        <v>1330</v>
      </c>
      <c r="MTW38" t="s">
        <v>1331</v>
      </c>
      <c r="MTX38" t="s">
        <v>14</v>
      </c>
      <c r="MTY38" s="9">
        <v>45195</v>
      </c>
      <c r="MTZ38" s="9"/>
      <c r="MUA38" s="9"/>
      <c r="MUC38" s="10">
        <v>8</v>
      </c>
      <c r="MUH38"/>
      <c r="MUI38" t="s">
        <v>1328</v>
      </c>
      <c r="MUJ38" t="s">
        <v>1329</v>
      </c>
      <c r="MUK38" t="s">
        <v>1234</v>
      </c>
      <c r="MUL38" t="s">
        <v>1330</v>
      </c>
      <c r="MUM38" t="s">
        <v>1331</v>
      </c>
      <c r="MUN38" t="s">
        <v>14</v>
      </c>
      <c r="MUO38" s="9">
        <v>45195</v>
      </c>
      <c r="MUP38" s="9"/>
      <c r="MUQ38" s="9"/>
      <c r="MUS38" s="10">
        <v>8</v>
      </c>
      <c r="MUX38"/>
      <c r="MUY38" t="s">
        <v>1328</v>
      </c>
      <c r="MUZ38" t="s">
        <v>1329</v>
      </c>
      <c r="MVA38" t="s">
        <v>1234</v>
      </c>
      <c r="MVB38" t="s">
        <v>1330</v>
      </c>
      <c r="MVC38" t="s">
        <v>1331</v>
      </c>
      <c r="MVD38" t="s">
        <v>14</v>
      </c>
      <c r="MVE38" s="9">
        <v>45195</v>
      </c>
      <c r="MVF38" s="9"/>
      <c r="MVG38" s="9"/>
      <c r="MVI38" s="10">
        <v>8</v>
      </c>
      <c r="MVN38"/>
      <c r="MVO38" t="s">
        <v>1328</v>
      </c>
      <c r="MVP38" t="s">
        <v>1329</v>
      </c>
      <c r="MVQ38" t="s">
        <v>1234</v>
      </c>
      <c r="MVR38" t="s">
        <v>1330</v>
      </c>
      <c r="MVS38" t="s">
        <v>1331</v>
      </c>
      <c r="MVT38" t="s">
        <v>14</v>
      </c>
      <c r="MVU38" s="9">
        <v>45195</v>
      </c>
      <c r="MVV38" s="9"/>
      <c r="MVW38" s="9"/>
      <c r="MVY38" s="10">
        <v>8</v>
      </c>
      <c r="MWD38"/>
      <c r="MWE38" t="s">
        <v>1328</v>
      </c>
      <c r="MWF38" t="s">
        <v>1329</v>
      </c>
      <c r="MWG38" t="s">
        <v>1234</v>
      </c>
      <c r="MWH38" t="s">
        <v>1330</v>
      </c>
      <c r="MWI38" t="s">
        <v>1331</v>
      </c>
      <c r="MWJ38" t="s">
        <v>14</v>
      </c>
      <c r="MWK38" s="9">
        <v>45195</v>
      </c>
      <c r="MWL38" s="9"/>
      <c r="MWM38" s="9"/>
      <c r="MWO38" s="10">
        <v>8</v>
      </c>
      <c r="MWT38"/>
      <c r="MWU38" t="s">
        <v>1328</v>
      </c>
      <c r="MWV38" t="s">
        <v>1329</v>
      </c>
      <c r="MWW38" t="s">
        <v>1234</v>
      </c>
      <c r="MWX38" t="s">
        <v>1330</v>
      </c>
      <c r="MWY38" t="s">
        <v>1331</v>
      </c>
      <c r="MWZ38" t="s">
        <v>14</v>
      </c>
      <c r="MXA38" s="9">
        <v>45195</v>
      </c>
      <c r="MXB38" s="9"/>
      <c r="MXC38" s="9"/>
      <c r="MXE38" s="10">
        <v>8</v>
      </c>
      <c r="MXJ38"/>
      <c r="MXK38" t="s">
        <v>1328</v>
      </c>
      <c r="MXL38" t="s">
        <v>1329</v>
      </c>
      <c r="MXM38" t="s">
        <v>1234</v>
      </c>
      <c r="MXN38" t="s">
        <v>1330</v>
      </c>
      <c r="MXO38" t="s">
        <v>1331</v>
      </c>
      <c r="MXP38" t="s">
        <v>14</v>
      </c>
      <c r="MXQ38" s="9">
        <v>45195</v>
      </c>
      <c r="MXR38" s="9"/>
      <c r="MXS38" s="9"/>
      <c r="MXU38" s="10">
        <v>8</v>
      </c>
      <c r="MXZ38"/>
      <c r="MYA38" t="s">
        <v>1328</v>
      </c>
      <c r="MYB38" t="s">
        <v>1329</v>
      </c>
      <c r="MYC38" t="s">
        <v>1234</v>
      </c>
      <c r="MYD38" t="s">
        <v>1330</v>
      </c>
      <c r="MYE38" t="s">
        <v>1331</v>
      </c>
      <c r="MYF38" t="s">
        <v>14</v>
      </c>
      <c r="MYG38" s="9">
        <v>45195</v>
      </c>
      <c r="MYH38" s="9"/>
      <c r="MYI38" s="9"/>
      <c r="MYK38" s="10">
        <v>8</v>
      </c>
      <c r="MYP38"/>
      <c r="MYQ38" t="s">
        <v>1328</v>
      </c>
      <c r="MYR38" t="s">
        <v>1329</v>
      </c>
      <c r="MYS38" t="s">
        <v>1234</v>
      </c>
      <c r="MYT38" t="s">
        <v>1330</v>
      </c>
      <c r="MYU38" t="s">
        <v>1331</v>
      </c>
      <c r="MYV38" t="s">
        <v>14</v>
      </c>
      <c r="MYW38" s="9">
        <v>45195</v>
      </c>
      <c r="MYX38" s="9"/>
      <c r="MYY38" s="9"/>
      <c r="MZA38" s="10">
        <v>8</v>
      </c>
      <c r="MZF38"/>
      <c r="MZG38" t="s">
        <v>1328</v>
      </c>
      <c r="MZH38" t="s">
        <v>1329</v>
      </c>
      <c r="MZI38" t="s">
        <v>1234</v>
      </c>
      <c r="MZJ38" t="s">
        <v>1330</v>
      </c>
      <c r="MZK38" t="s">
        <v>1331</v>
      </c>
      <c r="MZL38" t="s">
        <v>14</v>
      </c>
      <c r="MZM38" s="9">
        <v>45195</v>
      </c>
      <c r="MZN38" s="9"/>
      <c r="MZO38" s="9"/>
      <c r="MZQ38" s="10">
        <v>8</v>
      </c>
      <c r="MZV38"/>
      <c r="MZW38" t="s">
        <v>1328</v>
      </c>
      <c r="MZX38" t="s">
        <v>1329</v>
      </c>
      <c r="MZY38" t="s">
        <v>1234</v>
      </c>
      <c r="MZZ38" t="s">
        <v>1330</v>
      </c>
      <c r="NAA38" t="s">
        <v>1331</v>
      </c>
      <c r="NAB38" t="s">
        <v>14</v>
      </c>
      <c r="NAC38" s="9">
        <v>45195</v>
      </c>
      <c r="NAD38" s="9"/>
      <c r="NAE38" s="9"/>
      <c r="NAG38" s="10">
        <v>8</v>
      </c>
      <c r="NAL38"/>
      <c r="NAM38" t="s">
        <v>1328</v>
      </c>
      <c r="NAN38" t="s">
        <v>1329</v>
      </c>
      <c r="NAO38" t="s">
        <v>1234</v>
      </c>
      <c r="NAP38" t="s">
        <v>1330</v>
      </c>
      <c r="NAQ38" t="s">
        <v>1331</v>
      </c>
      <c r="NAR38" t="s">
        <v>14</v>
      </c>
      <c r="NAS38" s="9">
        <v>45195</v>
      </c>
      <c r="NAT38" s="9"/>
      <c r="NAU38" s="9"/>
      <c r="NAW38" s="10">
        <v>8</v>
      </c>
      <c r="NBB38"/>
      <c r="NBC38" t="s">
        <v>1328</v>
      </c>
      <c r="NBD38" t="s">
        <v>1329</v>
      </c>
      <c r="NBE38" t="s">
        <v>1234</v>
      </c>
      <c r="NBF38" t="s">
        <v>1330</v>
      </c>
      <c r="NBG38" t="s">
        <v>1331</v>
      </c>
      <c r="NBH38" t="s">
        <v>14</v>
      </c>
      <c r="NBI38" s="9">
        <v>45195</v>
      </c>
      <c r="NBJ38" s="9"/>
      <c r="NBK38" s="9"/>
      <c r="NBM38" s="10">
        <v>8</v>
      </c>
      <c r="NBR38"/>
      <c r="NBS38" t="s">
        <v>1328</v>
      </c>
      <c r="NBT38" t="s">
        <v>1329</v>
      </c>
      <c r="NBU38" t="s">
        <v>1234</v>
      </c>
      <c r="NBV38" t="s">
        <v>1330</v>
      </c>
      <c r="NBW38" t="s">
        <v>1331</v>
      </c>
      <c r="NBX38" t="s">
        <v>14</v>
      </c>
      <c r="NBY38" s="9">
        <v>45195</v>
      </c>
      <c r="NBZ38" s="9"/>
      <c r="NCA38" s="9"/>
      <c r="NCC38" s="10">
        <v>8</v>
      </c>
      <c r="NCH38"/>
      <c r="NCI38" t="s">
        <v>1328</v>
      </c>
      <c r="NCJ38" t="s">
        <v>1329</v>
      </c>
      <c r="NCK38" t="s">
        <v>1234</v>
      </c>
      <c r="NCL38" t="s">
        <v>1330</v>
      </c>
      <c r="NCM38" t="s">
        <v>1331</v>
      </c>
      <c r="NCN38" t="s">
        <v>14</v>
      </c>
      <c r="NCO38" s="9">
        <v>45195</v>
      </c>
      <c r="NCP38" s="9"/>
      <c r="NCQ38" s="9"/>
      <c r="NCS38" s="10">
        <v>8</v>
      </c>
      <c r="NCX38"/>
      <c r="NCY38" t="s">
        <v>1328</v>
      </c>
      <c r="NCZ38" t="s">
        <v>1329</v>
      </c>
      <c r="NDA38" t="s">
        <v>1234</v>
      </c>
      <c r="NDB38" t="s">
        <v>1330</v>
      </c>
      <c r="NDC38" t="s">
        <v>1331</v>
      </c>
      <c r="NDD38" t="s">
        <v>14</v>
      </c>
      <c r="NDE38" s="9">
        <v>45195</v>
      </c>
      <c r="NDF38" s="9"/>
      <c r="NDG38" s="9"/>
      <c r="NDI38" s="10">
        <v>8</v>
      </c>
      <c r="NDN38"/>
      <c r="NDO38" t="s">
        <v>1328</v>
      </c>
      <c r="NDP38" t="s">
        <v>1329</v>
      </c>
      <c r="NDQ38" t="s">
        <v>1234</v>
      </c>
      <c r="NDR38" t="s">
        <v>1330</v>
      </c>
      <c r="NDS38" t="s">
        <v>1331</v>
      </c>
      <c r="NDT38" t="s">
        <v>14</v>
      </c>
      <c r="NDU38" s="9">
        <v>45195</v>
      </c>
      <c r="NDV38" s="9"/>
      <c r="NDW38" s="9"/>
      <c r="NDY38" s="10">
        <v>8</v>
      </c>
      <c r="NED38"/>
      <c r="NEE38" t="s">
        <v>1328</v>
      </c>
      <c r="NEF38" t="s">
        <v>1329</v>
      </c>
      <c r="NEG38" t="s">
        <v>1234</v>
      </c>
      <c r="NEH38" t="s">
        <v>1330</v>
      </c>
      <c r="NEI38" t="s">
        <v>1331</v>
      </c>
      <c r="NEJ38" t="s">
        <v>14</v>
      </c>
      <c r="NEK38" s="9">
        <v>45195</v>
      </c>
      <c r="NEL38" s="9"/>
      <c r="NEM38" s="9"/>
      <c r="NEO38" s="10">
        <v>8</v>
      </c>
      <c r="NET38"/>
      <c r="NEU38" t="s">
        <v>1328</v>
      </c>
      <c r="NEV38" t="s">
        <v>1329</v>
      </c>
      <c r="NEW38" t="s">
        <v>1234</v>
      </c>
      <c r="NEX38" t="s">
        <v>1330</v>
      </c>
      <c r="NEY38" t="s">
        <v>1331</v>
      </c>
      <c r="NEZ38" t="s">
        <v>14</v>
      </c>
      <c r="NFA38" s="9">
        <v>45195</v>
      </c>
      <c r="NFB38" s="9"/>
      <c r="NFC38" s="9"/>
      <c r="NFE38" s="10">
        <v>8</v>
      </c>
      <c r="NFJ38"/>
      <c r="NFK38" t="s">
        <v>1328</v>
      </c>
      <c r="NFL38" t="s">
        <v>1329</v>
      </c>
      <c r="NFM38" t="s">
        <v>1234</v>
      </c>
      <c r="NFN38" t="s">
        <v>1330</v>
      </c>
      <c r="NFO38" t="s">
        <v>1331</v>
      </c>
      <c r="NFP38" t="s">
        <v>14</v>
      </c>
      <c r="NFQ38" s="9">
        <v>45195</v>
      </c>
      <c r="NFR38" s="9"/>
      <c r="NFS38" s="9"/>
      <c r="NFU38" s="10">
        <v>8</v>
      </c>
      <c r="NFZ38"/>
      <c r="NGA38" t="s">
        <v>1328</v>
      </c>
      <c r="NGB38" t="s">
        <v>1329</v>
      </c>
      <c r="NGC38" t="s">
        <v>1234</v>
      </c>
      <c r="NGD38" t="s">
        <v>1330</v>
      </c>
      <c r="NGE38" t="s">
        <v>1331</v>
      </c>
      <c r="NGF38" t="s">
        <v>14</v>
      </c>
      <c r="NGG38" s="9">
        <v>45195</v>
      </c>
      <c r="NGH38" s="9"/>
      <c r="NGI38" s="9"/>
      <c r="NGK38" s="10">
        <v>8</v>
      </c>
      <c r="NGP38"/>
      <c r="NGQ38" t="s">
        <v>1328</v>
      </c>
      <c r="NGR38" t="s">
        <v>1329</v>
      </c>
      <c r="NGS38" t="s">
        <v>1234</v>
      </c>
      <c r="NGT38" t="s">
        <v>1330</v>
      </c>
      <c r="NGU38" t="s">
        <v>1331</v>
      </c>
      <c r="NGV38" t="s">
        <v>14</v>
      </c>
      <c r="NGW38" s="9">
        <v>45195</v>
      </c>
      <c r="NGX38" s="9"/>
      <c r="NGY38" s="9"/>
      <c r="NHA38" s="10">
        <v>8</v>
      </c>
      <c r="NHF38"/>
      <c r="NHG38" t="s">
        <v>1328</v>
      </c>
      <c r="NHH38" t="s">
        <v>1329</v>
      </c>
      <c r="NHI38" t="s">
        <v>1234</v>
      </c>
      <c r="NHJ38" t="s">
        <v>1330</v>
      </c>
      <c r="NHK38" t="s">
        <v>1331</v>
      </c>
      <c r="NHL38" t="s">
        <v>14</v>
      </c>
      <c r="NHM38" s="9">
        <v>45195</v>
      </c>
      <c r="NHN38" s="9"/>
      <c r="NHO38" s="9"/>
      <c r="NHQ38" s="10">
        <v>8</v>
      </c>
      <c r="NHV38"/>
      <c r="NHW38" t="s">
        <v>1328</v>
      </c>
      <c r="NHX38" t="s">
        <v>1329</v>
      </c>
      <c r="NHY38" t="s">
        <v>1234</v>
      </c>
      <c r="NHZ38" t="s">
        <v>1330</v>
      </c>
      <c r="NIA38" t="s">
        <v>1331</v>
      </c>
      <c r="NIB38" t="s">
        <v>14</v>
      </c>
      <c r="NIC38" s="9">
        <v>45195</v>
      </c>
      <c r="NID38" s="9"/>
      <c r="NIE38" s="9"/>
      <c r="NIG38" s="10">
        <v>8</v>
      </c>
      <c r="NIL38"/>
      <c r="NIM38" t="s">
        <v>1328</v>
      </c>
      <c r="NIN38" t="s">
        <v>1329</v>
      </c>
      <c r="NIO38" t="s">
        <v>1234</v>
      </c>
      <c r="NIP38" t="s">
        <v>1330</v>
      </c>
      <c r="NIQ38" t="s">
        <v>1331</v>
      </c>
      <c r="NIR38" t="s">
        <v>14</v>
      </c>
      <c r="NIS38" s="9">
        <v>45195</v>
      </c>
      <c r="NIT38" s="9"/>
      <c r="NIU38" s="9"/>
      <c r="NIW38" s="10">
        <v>8</v>
      </c>
      <c r="NJB38"/>
      <c r="NJC38" t="s">
        <v>1328</v>
      </c>
      <c r="NJD38" t="s">
        <v>1329</v>
      </c>
      <c r="NJE38" t="s">
        <v>1234</v>
      </c>
      <c r="NJF38" t="s">
        <v>1330</v>
      </c>
      <c r="NJG38" t="s">
        <v>1331</v>
      </c>
      <c r="NJH38" t="s">
        <v>14</v>
      </c>
      <c r="NJI38" s="9">
        <v>45195</v>
      </c>
      <c r="NJJ38" s="9"/>
      <c r="NJK38" s="9"/>
      <c r="NJM38" s="10">
        <v>8</v>
      </c>
      <c r="NJR38"/>
      <c r="NJS38" t="s">
        <v>1328</v>
      </c>
      <c r="NJT38" t="s">
        <v>1329</v>
      </c>
      <c r="NJU38" t="s">
        <v>1234</v>
      </c>
      <c r="NJV38" t="s">
        <v>1330</v>
      </c>
      <c r="NJW38" t="s">
        <v>1331</v>
      </c>
      <c r="NJX38" t="s">
        <v>14</v>
      </c>
      <c r="NJY38" s="9">
        <v>45195</v>
      </c>
      <c r="NJZ38" s="9"/>
      <c r="NKA38" s="9"/>
      <c r="NKC38" s="10">
        <v>8</v>
      </c>
      <c r="NKH38"/>
      <c r="NKI38" t="s">
        <v>1328</v>
      </c>
      <c r="NKJ38" t="s">
        <v>1329</v>
      </c>
      <c r="NKK38" t="s">
        <v>1234</v>
      </c>
      <c r="NKL38" t="s">
        <v>1330</v>
      </c>
      <c r="NKM38" t="s">
        <v>1331</v>
      </c>
      <c r="NKN38" t="s">
        <v>14</v>
      </c>
      <c r="NKO38" s="9">
        <v>45195</v>
      </c>
      <c r="NKP38" s="9"/>
      <c r="NKQ38" s="9"/>
      <c r="NKS38" s="10">
        <v>8</v>
      </c>
      <c r="NKX38"/>
      <c r="NKY38" t="s">
        <v>1328</v>
      </c>
      <c r="NKZ38" t="s">
        <v>1329</v>
      </c>
      <c r="NLA38" t="s">
        <v>1234</v>
      </c>
      <c r="NLB38" t="s">
        <v>1330</v>
      </c>
      <c r="NLC38" t="s">
        <v>1331</v>
      </c>
      <c r="NLD38" t="s">
        <v>14</v>
      </c>
      <c r="NLE38" s="9">
        <v>45195</v>
      </c>
      <c r="NLF38" s="9"/>
      <c r="NLG38" s="9"/>
      <c r="NLI38" s="10">
        <v>8</v>
      </c>
      <c r="NLN38"/>
      <c r="NLO38" t="s">
        <v>1328</v>
      </c>
      <c r="NLP38" t="s">
        <v>1329</v>
      </c>
      <c r="NLQ38" t="s">
        <v>1234</v>
      </c>
      <c r="NLR38" t="s">
        <v>1330</v>
      </c>
      <c r="NLS38" t="s">
        <v>1331</v>
      </c>
      <c r="NLT38" t="s">
        <v>14</v>
      </c>
      <c r="NLU38" s="9">
        <v>45195</v>
      </c>
      <c r="NLV38" s="9"/>
      <c r="NLW38" s="9"/>
      <c r="NLY38" s="10">
        <v>8</v>
      </c>
      <c r="NMD38"/>
      <c r="NME38" t="s">
        <v>1328</v>
      </c>
      <c r="NMF38" t="s">
        <v>1329</v>
      </c>
      <c r="NMG38" t="s">
        <v>1234</v>
      </c>
      <c r="NMH38" t="s">
        <v>1330</v>
      </c>
      <c r="NMI38" t="s">
        <v>1331</v>
      </c>
      <c r="NMJ38" t="s">
        <v>14</v>
      </c>
      <c r="NMK38" s="9">
        <v>45195</v>
      </c>
      <c r="NML38" s="9"/>
      <c r="NMM38" s="9"/>
      <c r="NMO38" s="10">
        <v>8</v>
      </c>
      <c r="NMT38"/>
      <c r="NMU38" t="s">
        <v>1328</v>
      </c>
      <c r="NMV38" t="s">
        <v>1329</v>
      </c>
      <c r="NMW38" t="s">
        <v>1234</v>
      </c>
      <c r="NMX38" t="s">
        <v>1330</v>
      </c>
      <c r="NMY38" t="s">
        <v>1331</v>
      </c>
      <c r="NMZ38" t="s">
        <v>14</v>
      </c>
      <c r="NNA38" s="9">
        <v>45195</v>
      </c>
      <c r="NNB38" s="9"/>
      <c r="NNC38" s="9"/>
      <c r="NNE38" s="10">
        <v>8</v>
      </c>
      <c r="NNJ38"/>
      <c r="NNK38" t="s">
        <v>1328</v>
      </c>
      <c r="NNL38" t="s">
        <v>1329</v>
      </c>
      <c r="NNM38" t="s">
        <v>1234</v>
      </c>
      <c r="NNN38" t="s">
        <v>1330</v>
      </c>
      <c r="NNO38" t="s">
        <v>1331</v>
      </c>
      <c r="NNP38" t="s">
        <v>14</v>
      </c>
      <c r="NNQ38" s="9">
        <v>45195</v>
      </c>
      <c r="NNR38" s="9"/>
      <c r="NNS38" s="9"/>
      <c r="NNU38" s="10">
        <v>8</v>
      </c>
      <c r="NNZ38"/>
      <c r="NOA38" t="s">
        <v>1328</v>
      </c>
      <c r="NOB38" t="s">
        <v>1329</v>
      </c>
      <c r="NOC38" t="s">
        <v>1234</v>
      </c>
      <c r="NOD38" t="s">
        <v>1330</v>
      </c>
      <c r="NOE38" t="s">
        <v>1331</v>
      </c>
      <c r="NOF38" t="s">
        <v>14</v>
      </c>
      <c r="NOG38" s="9">
        <v>45195</v>
      </c>
      <c r="NOH38" s="9"/>
      <c r="NOI38" s="9"/>
      <c r="NOK38" s="10">
        <v>8</v>
      </c>
      <c r="NOP38"/>
      <c r="NOQ38" t="s">
        <v>1328</v>
      </c>
      <c r="NOR38" t="s">
        <v>1329</v>
      </c>
      <c r="NOS38" t="s">
        <v>1234</v>
      </c>
      <c r="NOT38" t="s">
        <v>1330</v>
      </c>
      <c r="NOU38" t="s">
        <v>1331</v>
      </c>
      <c r="NOV38" t="s">
        <v>14</v>
      </c>
      <c r="NOW38" s="9">
        <v>45195</v>
      </c>
      <c r="NOX38" s="9"/>
      <c r="NOY38" s="9"/>
      <c r="NPA38" s="10">
        <v>8</v>
      </c>
      <c r="NPF38"/>
      <c r="NPG38" t="s">
        <v>1328</v>
      </c>
      <c r="NPH38" t="s">
        <v>1329</v>
      </c>
      <c r="NPI38" t="s">
        <v>1234</v>
      </c>
      <c r="NPJ38" t="s">
        <v>1330</v>
      </c>
      <c r="NPK38" t="s">
        <v>1331</v>
      </c>
      <c r="NPL38" t="s">
        <v>14</v>
      </c>
      <c r="NPM38" s="9">
        <v>45195</v>
      </c>
      <c r="NPN38" s="9"/>
      <c r="NPO38" s="9"/>
      <c r="NPQ38" s="10">
        <v>8</v>
      </c>
      <c r="NPV38"/>
      <c r="NPW38" t="s">
        <v>1328</v>
      </c>
      <c r="NPX38" t="s">
        <v>1329</v>
      </c>
      <c r="NPY38" t="s">
        <v>1234</v>
      </c>
      <c r="NPZ38" t="s">
        <v>1330</v>
      </c>
      <c r="NQA38" t="s">
        <v>1331</v>
      </c>
      <c r="NQB38" t="s">
        <v>14</v>
      </c>
      <c r="NQC38" s="9">
        <v>45195</v>
      </c>
      <c r="NQD38" s="9"/>
      <c r="NQE38" s="9"/>
      <c r="NQG38" s="10">
        <v>8</v>
      </c>
      <c r="NQL38"/>
      <c r="NQM38" t="s">
        <v>1328</v>
      </c>
      <c r="NQN38" t="s">
        <v>1329</v>
      </c>
      <c r="NQO38" t="s">
        <v>1234</v>
      </c>
      <c r="NQP38" t="s">
        <v>1330</v>
      </c>
      <c r="NQQ38" t="s">
        <v>1331</v>
      </c>
      <c r="NQR38" t="s">
        <v>14</v>
      </c>
      <c r="NQS38" s="9">
        <v>45195</v>
      </c>
      <c r="NQT38" s="9"/>
      <c r="NQU38" s="9"/>
      <c r="NQW38" s="10">
        <v>8</v>
      </c>
      <c r="NRB38"/>
      <c r="NRC38" t="s">
        <v>1328</v>
      </c>
      <c r="NRD38" t="s">
        <v>1329</v>
      </c>
      <c r="NRE38" t="s">
        <v>1234</v>
      </c>
      <c r="NRF38" t="s">
        <v>1330</v>
      </c>
      <c r="NRG38" t="s">
        <v>1331</v>
      </c>
      <c r="NRH38" t="s">
        <v>14</v>
      </c>
      <c r="NRI38" s="9">
        <v>45195</v>
      </c>
      <c r="NRJ38" s="9"/>
      <c r="NRK38" s="9"/>
      <c r="NRM38" s="10">
        <v>8</v>
      </c>
      <c r="NRR38"/>
      <c r="NRS38" t="s">
        <v>1328</v>
      </c>
      <c r="NRT38" t="s">
        <v>1329</v>
      </c>
      <c r="NRU38" t="s">
        <v>1234</v>
      </c>
      <c r="NRV38" t="s">
        <v>1330</v>
      </c>
      <c r="NRW38" t="s">
        <v>1331</v>
      </c>
      <c r="NRX38" t="s">
        <v>14</v>
      </c>
      <c r="NRY38" s="9">
        <v>45195</v>
      </c>
      <c r="NRZ38" s="9"/>
      <c r="NSA38" s="9"/>
      <c r="NSC38" s="10">
        <v>8</v>
      </c>
      <c r="NSH38"/>
      <c r="NSI38" t="s">
        <v>1328</v>
      </c>
      <c r="NSJ38" t="s">
        <v>1329</v>
      </c>
      <c r="NSK38" t="s">
        <v>1234</v>
      </c>
      <c r="NSL38" t="s">
        <v>1330</v>
      </c>
      <c r="NSM38" t="s">
        <v>1331</v>
      </c>
      <c r="NSN38" t="s">
        <v>14</v>
      </c>
      <c r="NSO38" s="9">
        <v>45195</v>
      </c>
      <c r="NSP38" s="9"/>
      <c r="NSQ38" s="9"/>
      <c r="NSS38" s="10">
        <v>8</v>
      </c>
      <c r="NSX38"/>
      <c r="NSY38" t="s">
        <v>1328</v>
      </c>
      <c r="NSZ38" t="s">
        <v>1329</v>
      </c>
      <c r="NTA38" t="s">
        <v>1234</v>
      </c>
      <c r="NTB38" t="s">
        <v>1330</v>
      </c>
      <c r="NTC38" t="s">
        <v>1331</v>
      </c>
      <c r="NTD38" t="s">
        <v>14</v>
      </c>
      <c r="NTE38" s="9">
        <v>45195</v>
      </c>
      <c r="NTF38" s="9"/>
      <c r="NTG38" s="9"/>
      <c r="NTI38" s="10">
        <v>8</v>
      </c>
      <c r="NTN38"/>
      <c r="NTO38" t="s">
        <v>1328</v>
      </c>
      <c r="NTP38" t="s">
        <v>1329</v>
      </c>
      <c r="NTQ38" t="s">
        <v>1234</v>
      </c>
      <c r="NTR38" t="s">
        <v>1330</v>
      </c>
      <c r="NTS38" t="s">
        <v>1331</v>
      </c>
      <c r="NTT38" t="s">
        <v>14</v>
      </c>
      <c r="NTU38" s="9">
        <v>45195</v>
      </c>
      <c r="NTV38" s="9"/>
      <c r="NTW38" s="9"/>
      <c r="NTY38" s="10">
        <v>8</v>
      </c>
      <c r="NUD38"/>
      <c r="NUE38" t="s">
        <v>1328</v>
      </c>
      <c r="NUF38" t="s">
        <v>1329</v>
      </c>
      <c r="NUG38" t="s">
        <v>1234</v>
      </c>
      <c r="NUH38" t="s">
        <v>1330</v>
      </c>
      <c r="NUI38" t="s">
        <v>1331</v>
      </c>
      <c r="NUJ38" t="s">
        <v>14</v>
      </c>
      <c r="NUK38" s="9">
        <v>45195</v>
      </c>
      <c r="NUL38" s="9"/>
      <c r="NUM38" s="9"/>
      <c r="NUO38" s="10">
        <v>8</v>
      </c>
      <c r="NUT38"/>
      <c r="NUU38" t="s">
        <v>1328</v>
      </c>
      <c r="NUV38" t="s">
        <v>1329</v>
      </c>
      <c r="NUW38" t="s">
        <v>1234</v>
      </c>
      <c r="NUX38" t="s">
        <v>1330</v>
      </c>
      <c r="NUY38" t="s">
        <v>1331</v>
      </c>
      <c r="NUZ38" t="s">
        <v>14</v>
      </c>
      <c r="NVA38" s="9">
        <v>45195</v>
      </c>
      <c r="NVB38" s="9"/>
      <c r="NVC38" s="9"/>
      <c r="NVE38" s="10">
        <v>8</v>
      </c>
      <c r="NVJ38"/>
      <c r="NVK38" t="s">
        <v>1328</v>
      </c>
      <c r="NVL38" t="s">
        <v>1329</v>
      </c>
      <c r="NVM38" t="s">
        <v>1234</v>
      </c>
      <c r="NVN38" t="s">
        <v>1330</v>
      </c>
      <c r="NVO38" t="s">
        <v>1331</v>
      </c>
      <c r="NVP38" t="s">
        <v>14</v>
      </c>
      <c r="NVQ38" s="9">
        <v>45195</v>
      </c>
      <c r="NVR38" s="9"/>
      <c r="NVS38" s="9"/>
      <c r="NVU38" s="10">
        <v>8</v>
      </c>
      <c r="NVZ38"/>
      <c r="NWA38" t="s">
        <v>1328</v>
      </c>
      <c r="NWB38" t="s">
        <v>1329</v>
      </c>
      <c r="NWC38" t="s">
        <v>1234</v>
      </c>
      <c r="NWD38" t="s">
        <v>1330</v>
      </c>
      <c r="NWE38" t="s">
        <v>1331</v>
      </c>
      <c r="NWF38" t="s">
        <v>14</v>
      </c>
      <c r="NWG38" s="9">
        <v>45195</v>
      </c>
      <c r="NWH38" s="9"/>
      <c r="NWI38" s="9"/>
      <c r="NWK38" s="10">
        <v>8</v>
      </c>
      <c r="NWP38"/>
      <c r="NWQ38" t="s">
        <v>1328</v>
      </c>
      <c r="NWR38" t="s">
        <v>1329</v>
      </c>
      <c r="NWS38" t="s">
        <v>1234</v>
      </c>
      <c r="NWT38" t="s">
        <v>1330</v>
      </c>
      <c r="NWU38" t="s">
        <v>1331</v>
      </c>
      <c r="NWV38" t="s">
        <v>14</v>
      </c>
      <c r="NWW38" s="9">
        <v>45195</v>
      </c>
      <c r="NWX38" s="9"/>
      <c r="NWY38" s="9"/>
      <c r="NXA38" s="10">
        <v>8</v>
      </c>
      <c r="NXF38"/>
      <c r="NXG38" t="s">
        <v>1328</v>
      </c>
      <c r="NXH38" t="s">
        <v>1329</v>
      </c>
      <c r="NXI38" t="s">
        <v>1234</v>
      </c>
      <c r="NXJ38" t="s">
        <v>1330</v>
      </c>
      <c r="NXK38" t="s">
        <v>1331</v>
      </c>
      <c r="NXL38" t="s">
        <v>14</v>
      </c>
      <c r="NXM38" s="9">
        <v>45195</v>
      </c>
      <c r="NXN38" s="9"/>
      <c r="NXO38" s="9"/>
      <c r="NXQ38" s="10">
        <v>8</v>
      </c>
      <c r="NXV38"/>
      <c r="NXW38" t="s">
        <v>1328</v>
      </c>
      <c r="NXX38" t="s">
        <v>1329</v>
      </c>
      <c r="NXY38" t="s">
        <v>1234</v>
      </c>
      <c r="NXZ38" t="s">
        <v>1330</v>
      </c>
      <c r="NYA38" t="s">
        <v>1331</v>
      </c>
      <c r="NYB38" t="s">
        <v>14</v>
      </c>
      <c r="NYC38" s="9">
        <v>45195</v>
      </c>
      <c r="NYD38" s="9"/>
      <c r="NYE38" s="9"/>
      <c r="NYG38" s="10">
        <v>8</v>
      </c>
      <c r="NYL38"/>
      <c r="NYM38" t="s">
        <v>1328</v>
      </c>
      <c r="NYN38" t="s">
        <v>1329</v>
      </c>
      <c r="NYO38" t="s">
        <v>1234</v>
      </c>
      <c r="NYP38" t="s">
        <v>1330</v>
      </c>
      <c r="NYQ38" t="s">
        <v>1331</v>
      </c>
      <c r="NYR38" t="s">
        <v>14</v>
      </c>
      <c r="NYS38" s="9">
        <v>45195</v>
      </c>
      <c r="NYT38" s="9"/>
      <c r="NYU38" s="9"/>
      <c r="NYW38" s="10">
        <v>8</v>
      </c>
      <c r="NZB38"/>
      <c r="NZC38" t="s">
        <v>1328</v>
      </c>
      <c r="NZD38" t="s">
        <v>1329</v>
      </c>
      <c r="NZE38" t="s">
        <v>1234</v>
      </c>
      <c r="NZF38" t="s">
        <v>1330</v>
      </c>
      <c r="NZG38" t="s">
        <v>1331</v>
      </c>
      <c r="NZH38" t="s">
        <v>14</v>
      </c>
      <c r="NZI38" s="9">
        <v>45195</v>
      </c>
      <c r="NZJ38" s="9"/>
      <c r="NZK38" s="9"/>
      <c r="NZM38" s="10">
        <v>8</v>
      </c>
      <c r="NZR38"/>
      <c r="NZS38" t="s">
        <v>1328</v>
      </c>
      <c r="NZT38" t="s">
        <v>1329</v>
      </c>
      <c r="NZU38" t="s">
        <v>1234</v>
      </c>
      <c r="NZV38" t="s">
        <v>1330</v>
      </c>
      <c r="NZW38" t="s">
        <v>1331</v>
      </c>
      <c r="NZX38" t="s">
        <v>14</v>
      </c>
      <c r="NZY38" s="9">
        <v>45195</v>
      </c>
      <c r="NZZ38" s="9"/>
      <c r="OAA38" s="9"/>
      <c r="OAC38" s="10">
        <v>8</v>
      </c>
      <c r="OAH38"/>
      <c r="OAI38" t="s">
        <v>1328</v>
      </c>
      <c r="OAJ38" t="s">
        <v>1329</v>
      </c>
      <c r="OAK38" t="s">
        <v>1234</v>
      </c>
      <c r="OAL38" t="s">
        <v>1330</v>
      </c>
      <c r="OAM38" t="s">
        <v>1331</v>
      </c>
      <c r="OAN38" t="s">
        <v>14</v>
      </c>
      <c r="OAO38" s="9">
        <v>45195</v>
      </c>
      <c r="OAP38" s="9"/>
      <c r="OAQ38" s="9"/>
      <c r="OAS38" s="10">
        <v>8</v>
      </c>
      <c r="OAX38"/>
      <c r="OAY38" t="s">
        <v>1328</v>
      </c>
      <c r="OAZ38" t="s">
        <v>1329</v>
      </c>
      <c r="OBA38" t="s">
        <v>1234</v>
      </c>
      <c r="OBB38" t="s">
        <v>1330</v>
      </c>
      <c r="OBC38" t="s">
        <v>1331</v>
      </c>
      <c r="OBD38" t="s">
        <v>14</v>
      </c>
      <c r="OBE38" s="9">
        <v>45195</v>
      </c>
      <c r="OBF38" s="9"/>
      <c r="OBG38" s="9"/>
      <c r="OBI38" s="10">
        <v>8</v>
      </c>
      <c r="OBN38"/>
      <c r="OBO38" t="s">
        <v>1328</v>
      </c>
      <c r="OBP38" t="s">
        <v>1329</v>
      </c>
      <c r="OBQ38" t="s">
        <v>1234</v>
      </c>
      <c r="OBR38" t="s">
        <v>1330</v>
      </c>
      <c r="OBS38" t="s">
        <v>1331</v>
      </c>
      <c r="OBT38" t="s">
        <v>14</v>
      </c>
      <c r="OBU38" s="9">
        <v>45195</v>
      </c>
      <c r="OBV38" s="9"/>
      <c r="OBW38" s="9"/>
      <c r="OBY38" s="10">
        <v>8</v>
      </c>
      <c r="OCD38"/>
      <c r="OCE38" t="s">
        <v>1328</v>
      </c>
      <c r="OCF38" t="s">
        <v>1329</v>
      </c>
      <c r="OCG38" t="s">
        <v>1234</v>
      </c>
      <c r="OCH38" t="s">
        <v>1330</v>
      </c>
      <c r="OCI38" t="s">
        <v>1331</v>
      </c>
      <c r="OCJ38" t="s">
        <v>14</v>
      </c>
      <c r="OCK38" s="9">
        <v>45195</v>
      </c>
      <c r="OCL38" s="9"/>
      <c r="OCM38" s="9"/>
      <c r="OCO38" s="10">
        <v>8</v>
      </c>
      <c r="OCT38"/>
      <c r="OCU38" t="s">
        <v>1328</v>
      </c>
      <c r="OCV38" t="s">
        <v>1329</v>
      </c>
      <c r="OCW38" t="s">
        <v>1234</v>
      </c>
      <c r="OCX38" t="s">
        <v>1330</v>
      </c>
      <c r="OCY38" t="s">
        <v>1331</v>
      </c>
      <c r="OCZ38" t="s">
        <v>14</v>
      </c>
      <c r="ODA38" s="9">
        <v>45195</v>
      </c>
      <c r="ODB38" s="9"/>
      <c r="ODC38" s="9"/>
      <c r="ODE38" s="10">
        <v>8</v>
      </c>
      <c r="ODJ38"/>
      <c r="ODK38" t="s">
        <v>1328</v>
      </c>
      <c r="ODL38" t="s">
        <v>1329</v>
      </c>
      <c r="ODM38" t="s">
        <v>1234</v>
      </c>
      <c r="ODN38" t="s">
        <v>1330</v>
      </c>
      <c r="ODO38" t="s">
        <v>1331</v>
      </c>
      <c r="ODP38" t="s">
        <v>14</v>
      </c>
      <c r="ODQ38" s="9">
        <v>45195</v>
      </c>
      <c r="ODR38" s="9"/>
      <c r="ODS38" s="9"/>
      <c r="ODU38" s="10">
        <v>8</v>
      </c>
      <c r="ODZ38"/>
      <c r="OEA38" t="s">
        <v>1328</v>
      </c>
      <c r="OEB38" t="s">
        <v>1329</v>
      </c>
      <c r="OEC38" t="s">
        <v>1234</v>
      </c>
      <c r="OED38" t="s">
        <v>1330</v>
      </c>
      <c r="OEE38" t="s">
        <v>1331</v>
      </c>
      <c r="OEF38" t="s">
        <v>14</v>
      </c>
      <c r="OEG38" s="9">
        <v>45195</v>
      </c>
      <c r="OEH38" s="9"/>
      <c r="OEI38" s="9"/>
      <c r="OEK38" s="10">
        <v>8</v>
      </c>
      <c r="OEP38"/>
      <c r="OEQ38" t="s">
        <v>1328</v>
      </c>
      <c r="OER38" t="s">
        <v>1329</v>
      </c>
      <c r="OES38" t="s">
        <v>1234</v>
      </c>
      <c r="OET38" t="s">
        <v>1330</v>
      </c>
      <c r="OEU38" t="s">
        <v>1331</v>
      </c>
      <c r="OEV38" t="s">
        <v>14</v>
      </c>
      <c r="OEW38" s="9">
        <v>45195</v>
      </c>
      <c r="OEX38" s="9"/>
      <c r="OEY38" s="9"/>
      <c r="OFA38" s="10">
        <v>8</v>
      </c>
      <c r="OFF38"/>
      <c r="OFG38" t="s">
        <v>1328</v>
      </c>
      <c r="OFH38" t="s">
        <v>1329</v>
      </c>
      <c r="OFI38" t="s">
        <v>1234</v>
      </c>
      <c r="OFJ38" t="s">
        <v>1330</v>
      </c>
      <c r="OFK38" t="s">
        <v>1331</v>
      </c>
      <c r="OFL38" t="s">
        <v>14</v>
      </c>
      <c r="OFM38" s="9">
        <v>45195</v>
      </c>
      <c r="OFN38" s="9"/>
      <c r="OFO38" s="9"/>
      <c r="OFQ38" s="10">
        <v>8</v>
      </c>
      <c r="OFV38"/>
      <c r="OFW38" t="s">
        <v>1328</v>
      </c>
      <c r="OFX38" t="s">
        <v>1329</v>
      </c>
      <c r="OFY38" t="s">
        <v>1234</v>
      </c>
      <c r="OFZ38" t="s">
        <v>1330</v>
      </c>
      <c r="OGA38" t="s">
        <v>1331</v>
      </c>
      <c r="OGB38" t="s">
        <v>14</v>
      </c>
      <c r="OGC38" s="9">
        <v>45195</v>
      </c>
      <c r="OGD38" s="9"/>
      <c r="OGE38" s="9"/>
      <c r="OGG38" s="10">
        <v>8</v>
      </c>
      <c r="OGL38"/>
      <c r="OGM38" t="s">
        <v>1328</v>
      </c>
      <c r="OGN38" t="s">
        <v>1329</v>
      </c>
      <c r="OGO38" t="s">
        <v>1234</v>
      </c>
      <c r="OGP38" t="s">
        <v>1330</v>
      </c>
      <c r="OGQ38" t="s">
        <v>1331</v>
      </c>
      <c r="OGR38" t="s">
        <v>14</v>
      </c>
      <c r="OGS38" s="9">
        <v>45195</v>
      </c>
      <c r="OGT38" s="9"/>
      <c r="OGU38" s="9"/>
      <c r="OGW38" s="10">
        <v>8</v>
      </c>
      <c r="OHB38"/>
      <c r="OHC38" t="s">
        <v>1328</v>
      </c>
      <c r="OHD38" t="s">
        <v>1329</v>
      </c>
      <c r="OHE38" t="s">
        <v>1234</v>
      </c>
      <c r="OHF38" t="s">
        <v>1330</v>
      </c>
      <c r="OHG38" t="s">
        <v>1331</v>
      </c>
      <c r="OHH38" t="s">
        <v>14</v>
      </c>
      <c r="OHI38" s="9">
        <v>45195</v>
      </c>
      <c r="OHJ38" s="9"/>
      <c r="OHK38" s="9"/>
      <c r="OHM38" s="10">
        <v>8</v>
      </c>
      <c r="OHR38"/>
      <c r="OHS38" t="s">
        <v>1328</v>
      </c>
      <c r="OHT38" t="s">
        <v>1329</v>
      </c>
      <c r="OHU38" t="s">
        <v>1234</v>
      </c>
      <c r="OHV38" t="s">
        <v>1330</v>
      </c>
      <c r="OHW38" t="s">
        <v>1331</v>
      </c>
      <c r="OHX38" t="s">
        <v>14</v>
      </c>
      <c r="OHY38" s="9">
        <v>45195</v>
      </c>
      <c r="OHZ38" s="9"/>
      <c r="OIA38" s="9"/>
      <c r="OIC38" s="10">
        <v>8</v>
      </c>
      <c r="OIH38"/>
      <c r="OII38" t="s">
        <v>1328</v>
      </c>
      <c r="OIJ38" t="s">
        <v>1329</v>
      </c>
      <c r="OIK38" t="s">
        <v>1234</v>
      </c>
      <c r="OIL38" t="s">
        <v>1330</v>
      </c>
      <c r="OIM38" t="s">
        <v>1331</v>
      </c>
      <c r="OIN38" t="s">
        <v>14</v>
      </c>
      <c r="OIO38" s="9">
        <v>45195</v>
      </c>
      <c r="OIP38" s="9"/>
      <c r="OIQ38" s="9"/>
      <c r="OIS38" s="10">
        <v>8</v>
      </c>
      <c r="OIX38"/>
      <c r="OIY38" t="s">
        <v>1328</v>
      </c>
      <c r="OIZ38" t="s">
        <v>1329</v>
      </c>
      <c r="OJA38" t="s">
        <v>1234</v>
      </c>
      <c r="OJB38" t="s">
        <v>1330</v>
      </c>
      <c r="OJC38" t="s">
        <v>1331</v>
      </c>
      <c r="OJD38" t="s">
        <v>14</v>
      </c>
      <c r="OJE38" s="9">
        <v>45195</v>
      </c>
      <c r="OJF38" s="9"/>
      <c r="OJG38" s="9"/>
      <c r="OJI38" s="10">
        <v>8</v>
      </c>
      <c r="OJN38"/>
      <c r="OJO38" t="s">
        <v>1328</v>
      </c>
      <c r="OJP38" t="s">
        <v>1329</v>
      </c>
      <c r="OJQ38" t="s">
        <v>1234</v>
      </c>
      <c r="OJR38" t="s">
        <v>1330</v>
      </c>
      <c r="OJS38" t="s">
        <v>1331</v>
      </c>
      <c r="OJT38" t="s">
        <v>14</v>
      </c>
      <c r="OJU38" s="9">
        <v>45195</v>
      </c>
      <c r="OJV38" s="9"/>
      <c r="OJW38" s="9"/>
      <c r="OJY38" s="10">
        <v>8</v>
      </c>
      <c r="OKD38"/>
      <c r="OKE38" t="s">
        <v>1328</v>
      </c>
      <c r="OKF38" t="s">
        <v>1329</v>
      </c>
      <c r="OKG38" t="s">
        <v>1234</v>
      </c>
      <c r="OKH38" t="s">
        <v>1330</v>
      </c>
      <c r="OKI38" t="s">
        <v>1331</v>
      </c>
      <c r="OKJ38" t="s">
        <v>14</v>
      </c>
      <c r="OKK38" s="9">
        <v>45195</v>
      </c>
      <c r="OKL38" s="9"/>
      <c r="OKM38" s="9"/>
      <c r="OKO38" s="10">
        <v>8</v>
      </c>
      <c r="OKT38"/>
      <c r="OKU38" t="s">
        <v>1328</v>
      </c>
      <c r="OKV38" t="s">
        <v>1329</v>
      </c>
      <c r="OKW38" t="s">
        <v>1234</v>
      </c>
      <c r="OKX38" t="s">
        <v>1330</v>
      </c>
      <c r="OKY38" t="s">
        <v>1331</v>
      </c>
      <c r="OKZ38" t="s">
        <v>14</v>
      </c>
      <c r="OLA38" s="9">
        <v>45195</v>
      </c>
      <c r="OLB38" s="9"/>
      <c r="OLC38" s="9"/>
      <c r="OLE38" s="10">
        <v>8</v>
      </c>
      <c r="OLJ38"/>
      <c r="OLK38" t="s">
        <v>1328</v>
      </c>
      <c r="OLL38" t="s">
        <v>1329</v>
      </c>
      <c r="OLM38" t="s">
        <v>1234</v>
      </c>
      <c r="OLN38" t="s">
        <v>1330</v>
      </c>
      <c r="OLO38" t="s">
        <v>1331</v>
      </c>
      <c r="OLP38" t="s">
        <v>14</v>
      </c>
      <c r="OLQ38" s="9">
        <v>45195</v>
      </c>
      <c r="OLR38" s="9"/>
      <c r="OLS38" s="9"/>
      <c r="OLU38" s="10">
        <v>8</v>
      </c>
      <c r="OLZ38"/>
      <c r="OMA38" t="s">
        <v>1328</v>
      </c>
      <c r="OMB38" t="s">
        <v>1329</v>
      </c>
      <c r="OMC38" t="s">
        <v>1234</v>
      </c>
      <c r="OMD38" t="s">
        <v>1330</v>
      </c>
      <c r="OME38" t="s">
        <v>1331</v>
      </c>
      <c r="OMF38" t="s">
        <v>14</v>
      </c>
      <c r="OMG38" s="9">
        <v>45195</v>
      </c>
      <c r="OMH38" s="9"/>
      <c r="OMI38" s="9"/>
      <c r="OMK38" s="10">
        <v>8</v>
      </c>
      <c r="OMP38"/>
      <c r="OMQ38" t="s">
        <v>1328</v>
      </c>
      <c r="OMR38" t="s">
        <v>1329</v>
      </c>
      <c r="OMS38" t="s">
        <v>1234</v>
      </c>
      <c r="OMT38" t="s">
        <v>1330</v>
      </c>
      <c r="OMU38" t="s">
        <v>1331</v>
      </c>
      <c r="OMV38" t="s">
        <v>14</v>
      </c>
      <c r="OMW38" s="9">
        <v>45195</v>
      </c>
      <c r="OMX38" s="9"/>
      <c r="OMY38" s="9"/>
      <c r="ONA38" s="10">
        <v>8</v>
      </c>
      <c r="ONF38"/>
      <c r="ONG38" t="s">
        <v>1328</v>
      </c>
      <c r="ONH38" t="s">
        <v>1329</v>
      </c>
      <c r="ONI38" t="s">
        <v>1234</v>
      </c>
      <c r="ONJ38" t="s">
        <v>1330</v>
      </c>
      <c r="ONK38" t="s">
        <v>1331</v>
      </c>
      <c r="ONL38" t="s">
        <v>14</v>
      </c>
      <c r="ONM38" s="9">
        <v>45195</v>
      </c>
      <c r="ONN38" s="9"/>
      <c r="ONO38" s="9"/>
      <c r="ONQ38" s="10">
        <v>8</v>
      </c>
      <c r="ONV38"/>
      <c r="ONW38" t="s">
        <v>1328</v>
      </c>
      <c r="ONX38" t="s">
        <v>1329</v>
      </c>
      <c r="ONY38" t="s">
        <v>1234</v>
      </c>
      <c r="ONZ38" t="s">
        <v>1330</v>
      </c>
      <c r="OOA38" t="s">
        <v>1331</v>
      </c>
      <c r="OOB38" t="s">
        <v>14</v>
      </c>
      <c r="OOC38" s="9">
        <v>45195</v>
      </c>
      <c r="OOD38" s="9"/>
      <c r="OOE38" s="9"/>
      <c r="OOG38" s="10">
        <v>8</v>
      </c>
      <c r="OOL38"/>
      <c r="OOM38" t="s">
        <v>1328</v>
      </c>
      <c r="OON38" t="s">
        <v>1329</v>
      </c>
      <c r="OOO38" t="s">
        <v>1234</v>
      </c>
      <c r="OOP38" t="s">
        <v>1330</v>
      </c>
      <c r="OOQ38" t="s">
        <v>1331</v>
      </c>
      <c r="OOR38" t="s">
        <v>14</v>
      </c>
      <c r="OOS38" s="9">
        <v>45195</v>
      </c>
      <c r="OOT38" s="9"/>
      <c r="OOU38" s="9"/>
      <c r="OOW38" s="10">
        <v>8</v>
      </c>
      <c r="OPB38"/>
      <c r="OPC38" t="s">
        <v>1328</v>
      </c>
      <c r="OPD38" t="s">
        <v>1329</v>
      </c>
      <c r="OPE38" t="s">
        <v>1234</v>
      </c>
      <c r="OPF38" t="s">
        <v>1330</v>
      </c>
      <c r="OPG38" t="s">
        <v>1331</v>
      </c>
      <c r="OPH38" t="s">
        <v>14</v>
      </c>
      <c r="OPI38" s="9">
        <v>45195</v>
      </c>
      <c r="OPJ38" s="9"/>
      <c r="OPK38" s="9"/>
      <c r="OPM38" s="10">
        <v>8</v>
      </c>
      <c r="OPR38"/>
      <c r="OPS38" t="s">
        <v>1328</v>
      </c>
      <c r="OPT38" t="s">
        <v>1329</v>
      </c>
      <c r="OPU38" t="s">
        <v>1234</v>
      </c>
      <c r="OPV38" t="s">
        <v>1330</v>
      </c>
      <c r="OPW38" t="s">
        <v>1331</v>
      </c>
      <c r="OPX38" t="s">
        <v>14</v>
      </c>
      <c r="OPY38" s="9">
        <v>45195</v>
      </c>
      <c r="OPZ38" s="9"/>
      <c r="OQA38" s="9"/>
      <c r="OQC38" s="10">
        <v>8</v>
      </c>
      <c r="OQH38"/>
      <c r="OQI38" t="s">
        <v>1328</v>
      </c>
      <c r="OQJ38" t="s">
        <v>1329</v>
      </c>
      <c r="OQK38" t="s">
        <v>1234</v>
      </c>
      <c r="OQL38" t="s">
        <v>1330</v>
      </c>
      <c r="OQM38" t="s">
        <v>1331</v>
      </c>
      <c r="OQN38" t="s">
        <v>14</v>
      </c>
      <c r="OQO38" s="9">
        <v>45195</v>
      </c>
      <c r="OQP38" s="9"/>
      <c r="OQQ38" s="9"/>
      <c r="OQS38" s="10">
        <v>8</v>
      </c>
      <c r="OQX38"/>
      <c r="OQY38" t="s">
        <v>1328</v>
      </c>
      <c r="OQZ38" t="s">
        <v>1329</v>
      </c>
      <c r="ORA38" t="s">
        <v>1234</v>
      </c>
      <c r="ORB38" t="s">
        <v>1330</v>
      </c>
      <c r="ORC38" t="s">
        <v>1331</v>
      </c>
      <c r="ORD38" t="s">
        <v>14</v>
      </c>
      <c r="ORE38" s="9">
        <v>45195</v>
      </c>
      <c r="ORF38" s="9"/>
      <c r="ORG38" s="9"/>
      <c r="ORI38" s="10">
        <v>8</v>
      </c>
      <c r="ORN38"/>
      <c r="ORO38" t="s">
        <v>1328</v>
      </c>
      <c r="ORP38" t="s">
        <v>1329</v>
      </c>
      <c r="ORQ38" t="s">
        <v>1234</v>
      </c>
      <c r="ORR38" t="s">
        <v>1330</v>
      </c>
      <c r="ORS38" t="s">
        <v>1331</v>
      </c>
      <c r="ORT38" t="s">
        <v>14</v>
      </c>
      <c r="ORU38" s="9">
        <v>45195</v>
      </c>
      <c r="ORV38" s="9"/>
      <c r="ORW38" s="9"/>
      <c r="ORY38" s="10">
        <v>8</v>
      </c>
      <c r="OSD38"/>
      <c r="OSE38" t="s">
        <v>1328</v>
      </c>
      <c r="OSF38" t="s">
        <v>1329</v>
      </c>
      <c r="OSG38" t="s">
        <v>1234</v>
      </c>
      <c r="OSH38" t="s">
        <v>1330</v>
      </c>
      <c r="OSI38" t="s">
        <v>1331</v>
      </c>
      <c r="OSJ38" t="s">
        <v>14</v>
      </c>
      <c r="OSK38" s="9">
        <v>45195</v>
      </c>
      <c r="OSL38" s="9"/>
      <c r="OSM38" s="9"/>
      <c r="OSO38" s="10">
        <v>8</v>
      </c>
      <c r="OST38"/>
      <c r="OSU38" t="s">
        <v>1328</v>
      </c>
      <c r="OSV38" t="s">
        <v>1329</v>
      </c>
      <c r="OSW38" t="s">
        <v>1234</v>
      </c>
      <c r="OSX38" t="s">
        <v>1330</v>
      </c>
      <c r="OSY38" t="s">
        <v>1331</v>
      </c>
      <c r="OSZ38" t="s">
        <v>14</v>
      </c>
      <c r="OTA38" s="9">
        <v>45195</v>
      </c>
      <c r="OTB38" s="9"/>
      <c r="OTC38" s="9"/>
      <c r="OTE38" s="10">
        <v>8</v>
      </c>
      <c r="OTJ38"/>
      <c r="OTK38" t="s">
        <v>1328</v>
      </c>
      <c r="OTL38" t="s">
        <v>1329</v>
      </c>
      <c r="OTM38" t="s">
        <v>1234</v>
      </c>
      <c r="OTN38" t="s">
        <v>1330</v>
      </c>
      <c r="OTO38" t="s">
        <v>1331</v>
      </c>
      <c r="OTP38" t="s">
        <v>14</v>
      </c>
      <c r="OTQ38" s="9">
        <v>45195</v>
      </c>
      <c r="OTR38" s="9"/>
      <c r="OTS38" s="9"/>
      <c r="OTU38" s="10">
        <v>8</v>
      </c>
      <c r="OTZ38"/>
      <c r="OUA38" t="s">
        <v>1328</v>
      </c>
      <c r="OUB38" t="s">
        <v>1329</v>
      </c>
      <c r="OUC38" t="s">
        <v>1234</v>
      </c>
      <c r="OUD38" t="s">
        <v>1330</v>
      </c>
      <c r="OUE38" t="s">
        <v>1331</v>
      </c>
      <c r="OUF38" t="s">
        <v>14</v>
      </c>
      <c r="OUG38" s="9">
        <v>45195</v>
      </c>
      <c r="OUH38" s="9"/>
      <c r="OUI38" s="9"/>
      <c r="OUK38" s="10">
        <v>8</v>
      </c>
      <c r="OUP38"/>
      <c r="OUQ38" t="s">
        <v>1328</v>
      </c>
      <c r="OUR38" t="s">
        <v>1329</v>
      </c>
      <c r="OUS38" t="s">
        <v>1234</v>
      </c>
      <c r="OUT38" t="s">
        <v>1330</v>
      </c>
      <c r="OUU38" t="s">
        <v>1331</v>
      </c>
      <c r="OUV38" t="s">
        <v>14</v>
      </c>
      <c r="OUW38" s="9">
        <v>45195</v>
      </c>
      <c r="OUX38" s="9"/>
      <c r="OUY38" s="9"/>
      <c r="OVA38" s="10">
        <v>8</v>
      </c>
      <c r="OVF38"/>
      <c r="OVG38" t="s">
        <v>1328</v>
      </c>
      <c r="OVH38" t="s">
        <v>1329</v>
      </c>
      <c r="OVI38" t="s">
        <v>1234</v>
      </c>
      <c r="OVJ38" t="s">
        <v>1330</v>
      </c>
      <c r="OVK38" t="s">
        <v>1331</v>
      </c>
      <c r="OVL38" t="s">
        <v>14</v>
      </c>
      <c r="OVM38" s="9">
        <v>45195</v>
      </c>
      <c r="OVN38" s="9"/>
      <c r="OVO38" s="9"/>
      <c r="OVQ38" s="10">
        <v>8</v>
      </c>
      <c r="OVV38"/>
      <c r="OVW38" t="s">
        <v>1328</v>
      </c>
      <c r="OVX38" t="s">
        <v>1329</v>
      </c>
      <c r="OVY38" t="s">
        <v>1234</v>
      </c>
      <c r="OVZ38" t="s">
        <v>1330</v>
      </c>
      <c r="OWA38" t="s">
        <v>1331</v>
      </c>
      <c r="OWB38" t="s">
        <v>14</v>
      </c>
      <c r="OWC38" s="9">
        <v>45195</v>
      </c>
      <c r="OWD38" s="9"/>
      <c r="OWE38" s="9"/>
      <c r="OWG38" s="10">
        <v>8</v>
      </c>
      <c r="OWL38"/>
      <c r="OWM38" t="s">
        <v>1328</v>
      </c>
      <c r="OWN38" t="s">
        <v>1329</v>
      </c>
      <c r="OWO38" t="s">
        <v>1234</v>
      </c>
      <c r="OWP38" t="s">
        <v>1330</v>
      </c>
      <c r="OWQ38" t="s">
        <v>1331</v>
      </c>
      <c r="OWR38" t="s">
        <v>14</v>
      </c>
      <c r="OWS38" s="9">
        <v>45195</v>
      </c>
      <c r="OWT38" s="9"/>
      <c r="OWU38" s="9"/>
      <c r="OWW38" s="10">
        <v>8</v>
      </c>
      <c r="OXB38"/>
      <c r="OXC38" t="s">
        <v>1328</v>
      </c>
      <c r="OXD38" t="s">
        <v>1329</v>
      </c>
      <c r="OXE38" t="s">
        <v>1234</v>
      </c>
      <c r="OXF38" t="s">
        <v>1330</v>
      </c>
      <c r="OXG38" t="s">
        <v>1331</v>
      </c>
      <c r="OXH38" t="s">
        <v>14</v>
      </c>
      <c r="OXI38" s="9">
        <v>45195</v>
      </c>
      <c r="OXJ38" s="9"/>
      <c r="OXK38" s="9"/>
      <c r="OXM38" s="10">
        <v>8</v>
      </c>
      <c r="OXR38"/>
      <c r="OXS38" t="s">
        <v>1328</v>
      </c>
      <c r="OXT38" t="s">
        <v>1329</v>
      </c>
      <c r="OXU38" t="s">
        <v>1234</v>
      </c>
      <c r="OXV38" t="s">
        <v>1330</v>
      </c>
      <c r="OXW38" t="s">
        <v>1331</v>
      </c>
      <c r="OXX38" t="s">
        <v>14</v>
      </c>
      <c r="OXY38" s="9">
        <v>45195</v>
      </c>
      <c r="OXZ38" s="9"/>
      <c r="OYA38" s="9"/>
      <c r="OYC38" s="10">
        <v>8</v>
      </c>
      <c r="OYH38"/>
      <c r="OYI38" t="s">
        <v>1328</v>
      </c>
      <c r="OYJ38" t="s">
        <v>1329</v>
      </c>
      <c r="OYK38" t="s">
        <v>1234</v>
      </c>
      <c r="OYL38" t="s">
        <v>1330</v>
      </c>
      <c r="OYM38" t="s">
        <v>1331</v>
      </c>
      <c r="OYN38" t="s">
        <v>14</v>
      </c>
      <c r="OYO38" s="9">
        <v>45195</v>
      </c>
      <c r="OYP38" s="9"/>
      <c r="OYQ38" s="9"/>
      <c r="OYS38" s="10">
        <v>8</v>
      </c>
      <c r="OYX38"/>
      <c r="OYY38" t="s">
        <v>1328</v>
      </c>
      <c r="OYZ38" t="s">
        <v>1329</v>
      </c>
      <c r="OZA38" t="s">
        <v>1234</v>
      </c>
      <c r="OZB38" t="s">
        <v>1330</v>
      </c>
      <c r="OZC38" t="s">
        <v>1331</v>
      </c>
      <c r="OZD38" t="s">
        <v>14</v>
      </c>
      <c r="OZE38" s="9">
        <v>45195</v>
      </c>
      <c r="OZF38" s="9"/>
      <c r="OZG38" s="9"/>
      <c r="OZI38" s="10">
        <v>8</v>
      </c>
      <c r="OZN38"/>
      <c r="OZO38" t="s">
        <v>1328</v>
      </c>
      <c r="OZP38" t="s">
        <v>1329</v>
      </c>
      <c r="OZQ38" t="s">
        <v>1234</v>
      </c>
      <c r="OZR38" t="s">
        <v>1330</v>
      </c>
      <c r="OZS38" t="s">
        <v>1331</v>
      </c>
      <c r="OZT38" t="s">
        <v>14</v>
      </c>
      <c r="OZU38" s="9">
        <v>45195</v>
      </c>
      <c r="OZV38" s="9"/>
      <c r="OZW38" s="9"/>
      <c r="OZY38" s="10">
        <v>8</v>
      </c>
      <c r="PAD38"/>
      <c r="PAE38" t="s">
        <v>1328</v>
      </c>
      <c r="PAF38" t="s">
        <v>1329</v>
      </c>
      <c r="PAG38" t="s">
        <v>1234</v>
      </c>
      <c r="PAH38" t="s">
        <v>1330</v>
      </c>
      <c r="PAI38" t="s">
        <v>1331</v>
      </c>
      <c r="PAJ38" t="s">
        <v>14</v>
      </c>
      <c r="PAK38" s="9">
        <v>45195</v>
      </c>
      <c r="PAL38" s="9"/>
      <c r="PAM38" s="9"/>
      <c r="PAO38" s="10">
        <v>8</v>
      </c>
      <c r="PAT38"/>
      <c r="PAU38" t="s">
        <v>1328</v>
      </c>
      <c r="PAV38" t="s">
        <v>1329</v>
      </c>
      <c r="PAW38" t="s">
        <v>1234</v>
      </c>
      <c r="PAX38" t="s">
        <v>1330</v>
      </c>
      <c r="PAY38" t="s">
        <v>1331</v>
      </c>
      <c r="PAZ38" t="s">
        <v>14</v>
      </c>
      <c r="PBA38" s="9">
        <v>45195</v>
      </c>
      <c r="PBB38" s="9"/>
      <c r="PBC38" s="9"/>
      <c r="PBE38" s="10">
        <v>8</v>
      </c>
      <c r="PBJ38"/>
      <c r="PBK38" t="s">
        <v>1328</v>
      </c>
      <c r="PBL38" t="s">
        <v>1329</v>
      </c>
      <c r="PBM38" t="s">
        <v>1234</v>
      </c>
      <c r="PBN38" t="s">
        <v>1330</v>
      </c>
      <c r="PBO38" t="s">
        <v>1331</v>
      </c>
      <c r="PBP38" t="s">
        <v>14</v>
      </c>
      <c r="PBQ38" s="9">
        <v>45195</v>
      </c>
      <c r="PBR38" s="9"/>
      <c r="PBS38" s="9"/>
      <c r="PBU38" s="10">
        <v>8</v>
      </c>
      <c r="PBZ38"/>
      <c r="PCA38" t="s">
        <v>1328</v>
      </c>
      <c r="PCB38" t="s">
        <v>1329</v>
      </c>
      <c r="PCC38" t="s">
        <v>1234</v>
      </c>
      <c r="PCD38" t="s">
        <v>1330</v>
      </c>
      <c r="PCE38" t="s">
        <v>1331</v>
      </c>
      <c r="PCF38" t="s">
        <v>14</v>
      </c>
      <c r="PCG38" s="9">
        <v>45195</v>
      </c>
      <c r="PCH38" s="9"/>
      <c r="PCI38" s="9"/>
      <c r="PCK38" s="10">
        <v>8</v>
      </c>
      <c r="PCP38"/>
      <c r="PCQ38" t="s">
        <v>1328</v>
      </c>
      <c r="PCR38" t="s">
        <v>1329</v>
      </c>
      <c r="PCS38" t="s">
        <v>1234</v>
      </c>
      <c r="PCT38" t="s">
        <v>1330</v>
      </c>
      <c r="PCU38" t="s">
        <v>1331</v>
      </c>
      <c r="PCV38" t="s">
        <v>14</v>
      </c>
      <c r="PCW38" s="9">
        <v>45195</v>
      </c>
      <c r="PCX38" s="9"/>
      <c r="PCY38" s="9"/>
      <c r="PDA38" s="10">
        <v>8</v>
      </c>
      <c r="PDF38"/>
      <c r="PDG38" t="s">
        <v>1328</v>
      </c>
      <c r="PDH38" t="s">
        <v>1329</v>
      </c>
      <c r="PDI38" t="s">
        <v>1234</v>
      </c>
      <c r="PDJ38" t="s">
        <v>1330</v>
      </c>
      <c r="PDK38" t="s">
        <v>1331</v>
      </c>
      <c r="PDL38" t="s">
        <v>14</v>
      </c>
      <c r="PDM38" s="9">
        <v>45195</v>
      </c>
      <c r="PDN38" s="9"/>
      <c r="PDO38" s="9"/>
      <c r="PDQ38" s="10">
        <v>8</v>
      </c>
      <c r="PDV38"/>
      <c r="PDW38" t="s">
        <v>1328</v>
      </c>
      <c r="PDX38" t="s">
        <v>1329</v>
      </c>
      <c r="PDY38" t="s">
        <v>1234</v>
      </c>
      <c r="PDZ38" t="s">
        <v>1330</v>
      </c>
      <c r="PEA38" t="s">
        <v>1331</v>
      </c>
      <c r="PEB38" t="s">
        <v>14</v>
      </c>
      <c r="PEC38" s="9">
        <v>45195</v>
      </c>
      <c r="PED38" s="9"/>
      <c r="PEE38" s="9"/>
      <c r="PEG38" s="10">
        <v>8</v>
      </c>
      <c r="PEL38"/>
      <c r="PEM38" t="s">
        <v>1328</v>
      </c>
      <c r="PEN38" t="s">
        <v>1329</v>
      </c>
      <c r="PEO38" t="s">
        <v>1234</v>
      </c>
      <c r="PEP38" t="s">
        <v>1330</v>
      </c>
      <c r="PEQ38" t="s">
        <v>1331</v>
      </c>
      <c r="PER38" t="s">
        <v>14</v>
      </c>
      <c r="PES38" s="9">
        <v>45195</v>
      </c>
      <c r="PET38" s="9"/>
      <c r="PEU38" s="9"/>
      <c r="PEW38" s="10">
        <v>8</v>
      </c>
      <c r="PFB38"/>
      <c r="PFC38" t="s">
        <v>1328</v>
      </c>
      <c r="PFD38" t="s">
        <v>1329</v>
      </c>
      <c r="PFE38" t="s">
        <v>1234</v>
      </c>
      <c r="PFF38" t="s">
        <v>1330</v>
      </c>
      <c r="PFG38" t="s">
        <v>1331</v>
      </c>
      <c r="PFH38" t="s">
        <v>14</v>
      </c>
      <c r="PFI38" s="9">
        <v>45195</v>
      </c>
      <c r="PFJ38" s="9"/>
      <c r="PFK38" s="9"/>
      <c r="PFM38" s="10">
        <v>8</v>
      </c>
      <c r="PFR38"/>
      <c r="PFS38" t="s">
        <v>1328</v>
      </c>
      <c r="PFT38" t="s">
        <v>1329</v>
      </c>
      <c r="PFU38" t="s">
        <v>1234</v>
      </c>
      <c r="PFV38" t="s">
        <v>1330</v>
      </c>
      <c r="PFW38" t="s">
        <v>1331</v>
      </c>
      <c r="PFX38" t="s">
        <v>14</v>
      </c>
      <c r="PFY38" s="9">
        <v>45195</v>
      </c>
      <c r="PFZ38" s="9"/>
      <c r="PGA38" s="9"/>
      <c r="PGC38" s="10">
        <v>8</v>
      </c>
      <c r="PGH38"/>
      <c r="PGI38" t="s">
        <v>1328</v>
      </c>
      <c r="PGJ38" t="s">
        <v>1329</v>
      </c>
      <c r="PGK38" t="s">
        <v>1234</v>
      </c>
      <c r="PGL38" t="s">
        <v>1330</v>
      </c>
      <c r="PGM38" t="s">
        <v>1331</v>
      </c>
      <c r="PGN38" t="s">
        <v>14</v>
      </c>
      <c r="PGO38" s="9">
        <v>45195</v>
      </c>
      <c r="PGP38" s="9"/>
      <c r="PGQ38" s="9"/>
      <c r="PGS38" s="10">
        <v>8</v>
      </c>
      <c r="PGX38"/>
      <c r="PGY38" t="s">
        <v>1328</v>
      </c>
      <c r="PGZ38" t="s">
        <v>1329</v>
      </c>
      <c r="PHA38" t="s">
        <v>1234</v>
      </c>
      <c r="PHB38" t="s">
        <v>1330</v>
      </c>
      <c r="PHC38" t="s">
        <v>1331</v>
      </c>
      <c r="PHD38" t="s">
        <v>14</v>
      </c>
      <c r="PHE38" s="9">
        <v>45195</v>
      </c>
      <c r="PHF38" s="9"/>
      <c r="PHG38" s="9"/>
      <c r="PHI38" s="10">
        <v>8</v>
      </c>
      <c r="PHN38"/>
      <c r="PHO38" t="s">
        <v>1328</v>
      </c>
      <c r="PHP38" t="s">
        <v>1329</v>
      </c>
      <c r="PHQ38" t="s">
        <v>1234</v>
      </c>
      <c r="PHR38" t="s">
        <v>1330</v>
      </c>
      <c r="PHS38" t="s">
        <v>1331</v>
      </c>
      <c r="PHT38" t="s">
        <v>14</v>
      </c>
      <c r="PHU38" s="9">
        <v>45195</v>
      </c>
      <c r="PHV38" s="9"/>
      <c r="PHW38" s="9"/>
      <c r="PHY38" s="10">
        <v>8</v>
      </c>
      <c r="PID38"/>
      <c r="PIE38" t="s">
        <v>1328</v>
      </c>
      <c r="PIF38" t="s">
        <v>1329</v>
      </c>
      <c r="PIG38" t="s">
        <v>1234</v>
      </c>
      <c r="PIH38" t="s">
        <v>1330</v>
      </c>
      <c r="PII38" t="s">
        <v>1331</v>
      </c>
      <c r="PIJ38" t="s">
        <v>14</v>
      </c>
      <c r="PIK38" s="9">
        <v>45195</v>
      </c>
      <c r="PIL38" s="9"/>
      <c r="PIM38" s="9"/>
      <c r="PIO38" s="10">
        <v>8</v>
      </c>
      <c r="PIT38"/>
      <c r="PIU38" t="s">
        <v>1328</v>
      </c>
      <c r="PIV38" t="s">
        <v>1329</v>
      </c>
      <c r="PIW38" t="s">
        <v>1234</v>
      </c>
      <c r="PIX38" t="s">
        <v>1330</v>
      </c>
      <c r="PIY38" t="s">
        <v>1331</v>
      </c>
      <c r="PIZ38" t="s">
        <v>14</v>
      </c>
      <c r="PJA38" s="9">
        <v>45195</v>
      </c>
      <c r="PJB38" s="9"/>
      <c r="PJC38" s="9"/>
      <c r="PJE38" s="10">
        <v>8</v>
      </c>
      <c r="PJJ38"/>
      <c r="PJK38" t="s">
        <v>1328</v>
      </c>
      <c r="PJL38" t="s">
        <v>1329</v>
      </c>
      <c r="PJM38" t="s">
        <v>1234</v>
      </c>
      <c r="PJN38" t="s">
        <v>1330</v>
      </c>
      <c r="PJO38" t="s">
        <v>1331</v>
      </c>
      <c r="PJP38" t="s">
        <v>14</v>
      </c>
      <c r="PJQ38" s="9">
        <v>45195</v>
      </c>
      <c r="PJR38" s="9"/>
      <c r="PJS38" s="9"/>
      <c r="PJU38" s="10">
        <v>8</v>
      </c>
      <c r="PJZ38"/>
      <c r="PKA38" t="s">
        <v>1328</v>
      </c>
      <c r="PKB38" t="s">
        <v>1329</v>
      </c>
      <c r="PKC38" t="s">
        <v>1234</v>
      </c>
      <c r="PKD38" t="s">
        <v>1330</v>
      </c>
      <c r="PKE38" t="s">
        <v>1331</v>
      </c>
      <c r="PKF38" t="s">
        <v>14</v>
      </c>
      <c r="PKG38" s="9">
        <v>45195</v>
      </c>
      <c r="PKH38" s="9"/>
      <c r="PKI38" s="9"/>
      <c r="PKK38" s="10">
        <v>8</v>
      </c>
      <c r="PKP38"/>
      <c r="PKQ38" t="s">
        <v>1328</v>
      </c>
      <c r="PKR38" t="s">
        <v>1329</v>
      </c>
      <c r="PKS38" t="s">
        <v>1234</v>
      </c>
      <c r="PKT38" t="s">
        <v>1330</v>
      </c>
      <c r="PKU38" t="s">
        <v>1331</v>
      </c>
      <c r="PKV38" t="s">
        <v>14</v>
      </c>
      <c r="PKW38" s="9">
        <v>45195</v>
      </c>
      <c r="PKX38" s="9"/>
      <c r="PKY38" s="9"/>
      <c r="PLA38" s="10">
        <v>8</v>
      </c>
      <c r="PLF38"/>
      <c r="PLG38" t="s">
        <v>1328</v>
      </c>
      <c r="PLH38" t="s">
        <v>1329</v>
      </c>
      <c r="PLI38" t="s">
        <v>1234</v>
      </c>
      <c r="PLJ38" t="s">
        <v>1330</v>
      </c>
      <c r="PLK38" t="s">
        <v>1331</v>
      </c>
      <c r="PLL38" t="s">
        <v>14</v>
      </c>
      <c r="PLM38" s="9">
        <v>45195</v>
      </c>
      <c r="PLN38" s="9"/>
      <c r="PLO38" s="9"/>
      <c r="PLQ38" s="10">
        <v>8</v>
      </c>
      <c r="PLV38"/>
      <c r="PLW38" t="s">
        <v>1328</v>
      </c>
      <c r="PLX38" t="s">
        <v>1329</v>
      </c>
      <c r="PLY38" t="s">
        <v>1234</v>
      </c>
      <c r="PLZ38" t="s">
        <v>1330</v>
      </c>
      <c r="PMA38" t="s">
        <v>1331</v>
      </c>
      <c r="PMB38" t="s">
        <v>14</v>
      </c>
      <c r="PMC38" s="9">
        <v>45195</v>
      </c>
      <c r="PMD38" s="9"/>
      <c r="PME38" s="9"/>
      <c r="PMG38" s="10">
        <v>8</v>
      </c>
      <c r="PML38"/>
      <c r="PMM38" t="s">
        <v>1328</v>
      </c>
      <c r="PMN38" t="s">
        <v>1329</v>
      </c>
      <c r="PMO38" t="s">
        <v>1234</v>
      </c>
      <c r="PMP38" t="s">
        <v>1330</v>
      </c>
      <c r="PMQ38" t="s">
        <v>1331</v>
      </c>
      <c r="PMR38" t="s">
        <v>14</v>
      </c>
      <c r="PMS38" s="9">
        <v>45195</v>
      </c>
      <c r="PMT38" s="9"/>
      <c r="PMU38" s="9"/>
      <c r="PMW38" s="10">
        <v>8</v>
      </c>
      <c r="PNB38"/>
      <c r="PNC38" t="s">
        <v>1328</v>
      </c>
      <c r="PND38" t="s">
        <v>1329</v>
      </c>
      <c r="PNE38" t="s">
        <v>1234</v>
      </c>
      <c r="PNF38" t="s">
        <v>1330</v>
      </c>
      <c r="PNG38" t="s">
        <v>1331</v>
      </c>
      <c r="PNH38" t="s">
        <v>14</v>
      </c>
      <c r="PNI38" s="9">
        <v>45195</v>
      </c>
      <c r="PNJ38" s="9"/>
      <c r="PNK38" s="9"/>
      <c r="PNM38" s="10">
        <v>8</v>
      </c>
      <c r="PNR38"/>
      <c r="PNS38" t="s">
        <v>1328</v>
      </c>
      <c r="PNT38" t="s">
        <v>1329</v>
      </c>
      <c r="PNU38" t="s">
        <v>1234</v>
      </c>
      <c r="PNV38" t="s">
        <v>1330</v>
      </c>
      <c r="PNW38" t="s">
        <v>1331</v>
      </c>
      <c r="PNX38" t="s">
        <v>14</v>
      </c>
      <c r="PNY38" s="9">
        <v>45195</v>
      </c>
      <c r="PNZ38" s="9"/>
      <c r="POA38" s="9"/>
      <c r="POC38" s="10">
        <v>8</v>
      </c>
      <c r="POH38"/>
      <c r="POI38" t="s">
        <v>1328</v>
      </c>
      <c r="POJ38" t="s">
        <v>1329</v>
      </c>
      <c r="POK38" t="s">
        <v>1234</v>
      </c>
      <c r="POL38" t="s">
        <v>1330</v>
      </c>
      <c r="POM38" t="s">
        <v>1331</v>
      </c>
      <c r="PON38" t="s">
        <v>14</v>
      </c>
      <c r="POO38" s="9">
        <v>45195</v>
      </c>
      <c r="POP38" s="9"/>
      <c r="POQ38" s="9"/>
      <c r="POS38" s="10">
        <v>8</v>
      </c>
      <c r="POX38"/>
      <c r="POY38" t="s">
        <v>1328</v>
      </c>
      <c r="POZ38" t="s">
        <v>1329</v>
      </c>
      <c r="PPA38" t="s">
        <v>1234</v>
      </c>
      <c r="PPB38" t="s">
        <v>1330</v>
      </c>
      <c r="PPC38" t="s">
        <v>1331</v>
      </c>
      <c r="PPD38" t="s">
        <v>14</v>
      </c>
      <c r="PPE38" s="9">
        <v>45195</v>
      </c>
      <c r="PPF38" s="9"/>
      <c r="PPG38" s="9"/>
      <c r="PPI38" s="10">
        <v>8</v>
      </c>
      <c r="PPN38"/>
      <c r="PPO38" t="s">
        <v>1328</v>
      </c>
      <c r="PPP38" t="s">
        <v>1329</v>
      </c>
      <c r="PPQ38" t="s">
        <v>1234</v>
      </c>
      <c r="PPR38" t="s">
        <v>1330</v>
      </c>
      <c r="PPS38" t="s">
        <v>1331</v>
      </c>
      <c r="PPT38" t="s">
        <v>14</v>
      </c>
      <c r="PPU38" s="9">
        <v>45195</v>
      </c>
      <c r="PPV38" s="9"/>
      <c r="PPW38" s="9"/>
      <c r="PPY38" s="10">
        <v>8</v>
      </c>
      <c r="PQD38"/>
      <c r="PQE38" t="s">
        <v>1328</v>
      </c>
      <c r="PQF38" t="s">
        <v>1329</v>
      </c>
      <c r="PQG38" t="s">
        <v>1234</v>
      </c>
      <c r="PQH38" t="s">
        <v>1330</v>
      </c>
      <c r="PQI38" t="s">
        <v>1331</v>
      </c>
      <c r="PQJ38" t="s">
        <v>14</v>
      </c>
      <c r="PQK38" s="9">
        <v>45195</v>
      </c>
      <c r="PQL38" s="9"/>
      <c r="PQM38" s="9"/>
      <c r="PQO38" s="10">
        <v>8</v>
      </c>
      <c r="PQT38"/>
      <c r="PQU38" t="s">
        <v>1328</v>
      </c>
      <c r="PQV38" t="s">
        <v>1329</v>
      </c>
      <c r="PQW38" t="s">
        <v>1234</v>
      </c>
      <c r="PQX38" t="s">
        <v>1330</v>
      </c>
      <c r="PQY38" t="s">
        <v>1331</v>
      </c>
      <c r="PQZ38" t="s">
        <v>14</v>
      </c>
      <c r="PRA38" s="9">
        <v>45195</v>
      </c>
      <c r="PRB38" s="9"/>
      <c r="PRC38" s="9"/>
      <c r="PRE38" s="10">
        <v>8</v>
      </c>
      <c r="PRJ38"/>
      <c r="PRK38" t="s">
        <v>1328</v>
      </c>
      <c r="PRL38" t="s">
        <v>1329</v>
      </c>
      <c r="PRM38" t="s">
        <v>1234</v>
      </c>
      <c r="PRN38" t="s">
        <v>1330</v>
      </c>
      <c r="PRO38" t="s">
        <v>1331</v>
      </c>
      <c r="PRP38" t="s">
        <v>14</v>
      </c>
      <c r="PRQ38" s="9">
        <v>45195</v>
      </c>
      <c r="PRR38" s="9"/>
      <c r="PRS38" s="9"/>
      <c r="PRU38" s="10">
        <v>8</v>
      </c>
      <c r="PRZ38"/>
      <c r="PSA38" t="s">
        <v>1328</v>
      </c>
      <c r="PSB38" t="s">
        <v>1329</v>
      </c>
      <c r="PSC38" t="s">
        <v>1234</v>
      </c>
      <c r="PSD38" t="s">
        <v>1330</v>
      </c>
      <c r="PSE38" t="s">
        <v>1331</v>
      </c>
      <c r="PSF38" t="s">
        <v>14</v>
      </c>
      <c r="PSG38" s="9">
        <v>45195</v>
      </c>
      <c r="PSH38" s="9"/>
      <c r="PSI38" s="9"/>
      <c r="PSK38" s="10">
        <v>8</v>
      </c>
      <c r="PSP38"/>
      <c r="PSQ38" t="s">
        <v>1328</v>
      </c>
      <c r="PSR38" t="s">
        <v>1329</v>
      </c>
      <c r="PSS38" t="s">
        <v>1234</v>
      </c>
      <c r="PST38" t="s">
        <v>1330</v>
      </c>
      <c r="PSU38" t="s">
        <v>1331</v>
      </c>
      <c r="PSV38" t="s">
        <v>14</v>
      </c>
      <c r="PSW38" s="9">
        <v>45195</v>
      </c>
      <c r="PSX38" s="9"/>
      <c r="PSY38" s="9"/>
      <c r="PTA38" s="10">
        <v>8</v>
      </c>
      <c r="PTF38"/>
      <c r="PTG38" t="s">
        <v>1328</v>
      </c>
      <c r="PTH38" t="s">
        <v>1329</v>
      </c>
      <c r="PTI38" t="s">
        <v>1234</v>
      </c>
      <c r="PTJ38" t="s">
        <v>1330</v>
      </c>
      <c r="PTK38" t="s">
        <v>1331</v>
      </c>
      <c r="PTL38" t="s">
        <v>14</v>
      </c>
      <c r="PTM38" s="9">
        <v>45195</v>
      </c>
      <c r="PTN38" s="9"/>
      <c r="PTO38" s="9"/>
      <c r="PTQ38" s="10">
        <v>8</v>
      </c>
      <c r="PTV38"/>
      <c r="PTW38" t="s">
        <v>1328</v>
      </c>
      <c r="PTX38" t="s">
        <v>1329</v>
      </c>
      <c r="PTY38" t="s">
        <v>1234</v>
      </c>
      <c r="PTZ38" t="s">
        <v>1330</v>
      </c>
      <c r="PUA38" t="s">
        <v>1331</v>
      </c>
      <c r="PUB38" t="s">
        <v>14</v>
      </c>
      <c r="PUC38" s="9">
        <v>45195</v>
      </c>
      <c r="PUD38" s="9"/>
      <c r="PUE38" s="9"/>
      <c r="PUG38" s="10">
        <v>8</v>
      </c>
      <c r="PUL38"/>
      <c r="PUM38" t="s">
        <v>1328</v>
      </c>
      <c r="PUN38" t="s">
        <v>1329</v>
      </c>
      <c r="PUO38" t="s">
        <v>1234</v>
      </c>
      <c r="PUP38" t="s">
        <v>1330</v>
      </c>
      <c r="PUQ38" t="s">
        <v>1331</v>
      </c>
      <c r="PUR38" t="s">
        <v>14</v>
      </c>
      <c r="PUS38" s="9">
        <v>45195</v>
      </c>
      <c r="PUT38" s="9"/>
      <c r="PUU38" s="9"/>
      <c r="PUW38" s="10">
        <v>8</v>
      </c>
      <c r="PVB38"/>
      <c r="PVC38" t="s">
        <v>1328</v>
      </c>
      <c r="PVD38" t="s">
        <v>1329</v>
      </c>
      <c r="PVE38" t="s">
        <v>1234</v>
      </c>
      <c r="PVF38" t="s">
        <v>1330</v>
      </c>
      <c r="PVG38" t="s">
        <v>1331</v>
      </c>
      <c r="PVH38" t="s">
        <v>14</v>
      </c>
      <c r="PVI38" s="9">
        <v>45195</v>
      </c>
      <c r="PVJ38" s="9"/>
      <c r="PVK38" s="9"/>
      <c r="PVM38" s="10">
        <v>8</v>
      </c>
      <c r="PVR38"/>
      <c r="PVS38" t="s">
        <v>1328</v>
      </c>
      <c r="PVT38" t="s">
        <v>1329</v>
      </c>
      <c r="PVU38" t="s">
        <v>1234</v>
      </c>
      <c r="PVV38" t="s">
        <v>1330</v>
      </c>
      <c r="PVW38" t="s">
        <v>1331</v>
      </c>
      <c r="PVX38" t="s">
        <v>14</v>
      </c>
      <c r="PVY38" s="9">
        <v>45195</v>
      </c>
      <c r="PVZ38" s="9"/>
      <c r="PWA38" s="9"/>
      <c r="PWC38" s="10">
        <v>8</v>
      </c>
      <c r="PWH38"/>
      <c r="PWI38" t="s">
        <v>1328</v>
      </c>
      <c r="PWJ38" t="s">
        <v>1329</v>
      </c>
      <c r="PWK38" t="s">
        <v>1234</v>
      </c>
      <c r="PWL38" t="s">
        <v>1330</v>
      </c>
      <c r="PWM38" t="s">
        <v>1331</v>
      </c>
      <c r="PWN38" t="s">
        <v>14</v>
      </c>
      <c r="PWO38" s="9">
        <v>45195</v>
      </c>
      <c r="PWP38" s="9"/>
      <c r="PWQ38" s="9"/>
      <c r="PWS38" s="10">
        <v>8</v>
      </c>
      <c r="PWX38"/>
      <c r="PWY38" t="s">
        <v>1328</v>
      </c>
      <c r="PWZ38" t="s">
        <v>1329</v>
      </c>
      <c r="PXA38" t="s">
        <v>1234</v>
      </c>
      <c r="PXB38" t="s">
        <v>1330</v>
      </c>
      <c r="PXC38" t="s">
        <v>1331</v>
      </c>
      <c r="PXD38" t="s">
        <v>14</v>
      </c>
      <c r="PXE38" s="9">
        <v>45195</v>
      </c>
      <c r="PXF38" s="9"/>
      <c r="PXG38" s="9"/>
      <c r="PXI38" s="10">
        <v>8</v>
      </c>
      <c r="PXN38"/>
      <c r="PXO38" t="s">
        <v>1328</v>
      </c>
      <c r="PXP38" t="s">
        <v>1329</v>
      </c>
      <c r="PXQ38" t="s">
        <v>1234</v>
      </c>
      <c r="PXR38" t="s">
        <v>1330</v>
      </c>
      <c r="PXS38" t="s">
        <v>1331</v>
      </c>
      <c r="PXT38" t="s">
        <v>14</v>
      </c>
      <c r="PXU38" s="9">
        <v>45195</v>
      </c>
      <c r="PXV38" s="9"/>
      <c r="PXW38" s="9"/>
      <c r="PXY38" s="10">
        <v>8</v>
      </c>
      <c r="PYD38"/>
      <c r="PYE38" t="s">
        <v>1328</v>
      </c>
      <c r="PYF38" t="s">
        <v>1329</v>
      </c>
      <c r="PYG38" t="s">
        <v>1234</v>
      </c>
      <c r="PYH38" t="s">
        <v>1330</v>
      </c>
      <c r="PYI38" t="s">
        <v>1331</v>
      </c>
      <c r="PYJ38" t="s">
        <v>14</v>
      </c>
      <c r="PYK38" s="9">
        <v>45195</v>
      </c>
      <c r="PYL38" s="9"/>
      <c r="PYM38" s="9"/>
      <c r="PYO38" s="10">
        <v>8</v>
      </c>
      <c r="PYT38"/>
      <c r="PYU38" t="s">
        <v>1328</v>
      </c>
      <c r="PYV38" t="s">
        <v>1329</v>
      </c>
      <c r="PYW38" t="s">
        <v>1234</v>
      </c>
      <c r="PYX38" t="s">
        <v>1330</v>
      </c>
      <c r="PYY38" t="s">
        <v>1331</v>
      </c>
      <c r="PYZ38" t="s">
        <v>14</v>
      </c>
      <c r="PZA38" s="9">
        <v>45195</v>
      </c>
      <c r="PZB38" s="9"/>
      <c r="PZC38" s="9"/>
      <c r="PZE38" s="10">
        <v>8</v>
      </c>
      <c r="PZJ38"/>
      <c r="PZK38" t="s">
        <v>1328</v>
      </c>
      <c r="PZL38" t="s">
        <v>1329</v>
      </c>
      <c r="PZM38" t="s">
        <v>1234</v>
      </c>
      <c r="PZN38" t="s">
        <v>1330</v>
      </c>
      <c r="PZO38" t="s">
        <v>1331</v>
      </c>
      <c r="PZP38" t="s">
        <v>14</v>
      </c>
      <c r="PZQ38" s="9">
        <v>45195</v>
      </c>
      <c r="PZR38" s="9"/>
      <c r="PZS38" s="9"/>
      <c r="PZU38" s="10">
        <v>8</v>
      </c>
      <c r="PZZ38"/>
      <c r="QAA38" t="s">
        <v>1328</v>
      </c>
      <c r="QAB38" t="s">
        <v>1329</v>
      </c>
      <c r="QAC38" t="s">
        <v>1234</v>
      </c>
      <c r="QAD38" t="s">
        <v>1330</v>
      </c>
      <c r="QAE38" t="s">
        <v>1331</v>
      </c>
      <c r="QAF38" t="s">
        <v>14</v>
      </c>
      <c r="QAG38" s="9">
        <v>45195</v>
      </c>
      <c r="QAH38" s="9"/>
      <c r="QAI38" s="9"/>
      <c r="QAK38" s="10">
        <v>8</v>
      </c>
      <c r="QAP38"/>
      <c r="QAQ38" t="s">
        <v>1328</v>
      </c>
      <c r="QAR38" t="s">
        <v>1329</v>
      </c>
      <c r="QAS38" t="s">
        <v>1234</v>
      </c>
      <c r="QAT38" t="s">
        <v>1330</v>
      </c>
      <c r="QAU38" t="s">
        <v>1331</v>
      </c>
      <c r="QAV38" t="s">
        <v>14</v>
      </c>
      <c r="QAW38" s="9">
        <v>45195</v>
      </c>
      <c r="QAX38" s="9"/>
      <c r="QAY38" s="9"/>
      <c r="QBA38" s="10">
        <v>8</v>
      </c>
      <c r="QBF38"/>
      <c r="QBG38" t="s">
        <v>1328</v>
      </c>
      <c r="QBH38" t="s">
        <v>1329</v>
      </c>
      <c r="QBI38" t="s">
        <v>1234</v>
      </c>
      <c r="QBJ38" t="s">
        <v>1330</v>
      </c>
      <c r="QBK38" t="s">
        <v>1331</v>
      </c>
      <c r="QBL38" t="s">
        <v>14</v>
      </c>
      <c r="QBM38" s="9">
        <v>45195</v>
      </c>
      <c r="QBN38" s="9"/>
      <c r="QBO38" s="9"/>
      <c r="QBQ38" s="10">
        <v>8</v>
      </c>
      <c r="QBV38"/>
      <c r="QBW38" t="s">
        <v>1328</v>
      </c>
      <c r="QBX38" t="s">
        <v>1329</v>
      </c>
      <c r="QBY38" t="s">
        <v>1234</v>
      </c>
      <c r="QBZ38" t="s">
        <v>1330</v>
      </c>
      <c r="QCA38" t="s">
        <v>1331</v>
      </c>
      <c r="QCB38" t="s">
        <v>14</v>
      </c>
      <c r="QCC38" s="9">
        <v>45195</v>
      </c>
      <c r="QCD38" s="9"/>
      <c r="QCE38" s="9"/>
      <c r="QCG38" s="10">
        <v>8</v>
      </c>
      <c r="QCL38"/>
      <c r="QCM38" t="s">
        <v>1328</v>
      </c>
      <c r="QCN38" t="s">
        <v>1329</v>
      </c>
      <c r="QCO38" t="s">
        <v>1234</v>
      </c>
      <c r="QCP38" t="s">
        <v>1330</v>
      </c>
      <c r="QCQ38" t="s">
        <v>1331</v>
      </c>
      <c r="QCR38" t="s">
        <v>14</v>
      </c>
      <c r="QCS38" s="9">
        <v>45195</v>
      </c>
      <c r="QCT38" s="9"/>
      <c r="QCU38" s="9"/>
      <c r="QCW38" s="10">
        <v>8</v>
      </c>
      <c r="QDB38"/>
      <c r="QDC38" t="s">
        <v>1328</v>
      </c>
      <c r="QDD38" t="s">
        <v>1329</v>
      </c>
      <c r="QDE38" t="s">
        <v>1234</v>
      </c>
      <c r="QDF38" t="s">
        <v>1330</v>
      </c>
      <c r="QDG38" t="s">
        <v>1331</v>
      </c>
      <c r="QDH38" t="s">
        <v>14</v>
      </c>
      <c r="QDI38" s="9">
        <v>45195</v>
      </c>
      <c r="QDJ38" s="9"/>
      <c r="QDK38" s="9"/>
      <c r="QDM38" s="10">
        <v>8</v>
      </c>
      <c r="QDR38"/>
      <c r="QDS38" t="s">
        <v>1328</v>
      </c>
      <c r="QDT38" t="s">
        <v>1329</v>
      </c>
      <c r="QDU38" t="s">
        <v>1234</v>
      </c>
      <c r="QDV38" t="s">
        <v>1330</v>
      </c>
      <c r="QDW38" t="s">
        <v>1331</v>
      </c>
      <c r="QDX38" t="s">
        <v>14</v>
      </c>
      <c r="QDY38" s="9">
        <v>45195</v>
      </c>
      <c r="QDZ38" s="9"/>
      <c r="QEA38" s="9"/>
      <c r="QEC38" s="10">
        <v>8</v>
      </c>
      <c r="QEH38"/>
      <c r="QEI38" t="s">
        <v>1328</v>
      </c>
      <c r="QEJ38" t="s">
        <v>1329</v>
      </c>
      <c r="QEK38" t="s">
        <v>1234</v>
      </c>
      <c r="QEL38" t="s">
        <v>1330</v>
      </c>
      <c r="QEM38" t="s">
        <v>1331</v>
      </c>
      <c r="QEN38" t="s">
        <v>14</v>
      </c>
      <c r="QEO38" s="9">
        <v>45195</v>
      </c>
      <c r="QEP38" s="9"/>
      <c r="QEQ38" s="9"/>
      <c r="QES38" s="10">
        <v>8</v>
      </c>
      <c r="QEX38"/>
      <c r="QEY38" t="s">
        <v>1328</v>
      </c>
      <c r="QEZ38" t="s">
        <v>1329</v>
      </c>
      <c r="QFA38" t="s">
        <v>1234</v>
      </c>
      <c r="QFB38" t="s">
        <v>1330</v>
      </c>
      <c r="QFC38" t="s">
        <v>1331</v>
      </c>
      <c r="QFD38" t="s">
        <v>14</v>
      </c>
      <c r="QFE38" s="9">
        <v>45195</v>
      </c>
      <c r="QFF38" s="9"/>
      <c r="QFG38" s="9"/>
      <c r="QFI38" s="10">
        <v>8</v>
      </c>
      <c r="QFN38"/>
      <c r="QFO38" t="s">
        <v>1328</v>
      </c>
      <c r="QFP38" t="s">
        <v>1329</v>
      </c>
      <c r="QFQ38" t="s">
        <v>1234</v>
      </c>
      <c r="QFR38" t="s">
        <v>1330</v>
      </c>
      <c r="QFS38" t="s">
        <v>1331</v>
      </c>
      <c r="QFT38" t="s">
        <v>14</v>
      </c>
      <c r="QFU38" s="9">
        <v>45195</v>
      </c>
      <c r="QFV38" s="9"/>
      <c r="QFW38" s="9"/>
      <c r="QFY38" s="10">
        <v>8</v>
      </c>
      <c r="QGD38"/>
      <c r="QGE38" t="s">
        <v>1328</v>
      </c>
      <c r="QGF38" t="s">
        <v>1329</v>
      </c>
      <c r="QGG38" t="s">
        <v>1234</v>
      </c>
      <c r="QGH38" t="s">
        <v>1330</v>
      </c>
      <c r="QGI38" t="s">
        <v>1331</v>
      </c>
      <c r="QGJ38" t="s">
        <v>14</v>
      </c>
      <c r="QGK38" s="9">
        <v>45195</v>
      </c>
      <c r="QGL38" s="9"/>
      <c r="QGM38" s="9"/>
      <c r="QGO38" s="10">
        <v>8</v>
      </c>
      <c r="QGT38"/>
      <c r="QGU38" t="s">
        <v>1328</v>
      </c>
      <c r="QGV38" t="s">
        <v>1329</v>
      </c>
      <c r="QGW38" t="s">
        <v>1234</v>
      </c>
      <c r="QGX38" t="s">
        <v>1330</v>
      </c>
      <c r="QGY38" t="s">
        <v>1331</v>
      </c>
      <c r="QGZ38" t="s">
        <v>14</v>
      </c>
      <c r="QHA38" s="9">
        <v>45195</v>
      </c>
      <c r="QHB38" s="9"/>
      <c r="QHC38" s="9"/>
      <c r="QHE38" s="10">
        <v>8</v>
      </c>
      <c r="QHJ38"/>
      <c r="QHK38" t="s">
        <v>1328</v>
      </c>
      <c r="QHL38" t="s">
        <v>1329</v>
      </c>
      <c r="QHM38" t="s">
        <v>1234</v>
      </c>
      <c r="QHN38" t="s">
        <v>1330</v>
      </c>
      <c r="QHO38" t="s">
        <v>1331</v>
      </c>
      <c r="QHP38" t="s">
        <v>14</v>
      </c>
      <c r="QHQ38" s="9">
        <v>45195</v>
      </c>
      <c r="QHR38" s="9"/>
      <c r="QHS38" s="9"/>
      <c r="QHU38" s="10">
        <v>8</v>
      </c>
      <c r="QHZ38"/>
      <c r="QIA38" t="s">
        <v>1328</v>
      </c>
      <c r="QIB38" t="s">
        <v>1329</v>
      </c>
      <c r="QIC38" t="s">
        <v>1234</v>
      </c>
      <c r="QID38" t="s">
        <v>1330</v>
      </c>
      <c r="QIE38" t="s">
        <v>1331</v>
      </c>
      <c r="QIF38" t="s">
        <v>14</v>
      </c>
      <c r="QIG38" s="9">
        <v>45195</v>
      </c>
      <c r="QIH38" s="9"/>
      <c r="QII38" s="9"/>
      <c r="QIK38" s="10">
        <v>8</v>
      </c>
      <c r="QIP38"/>
      <c r="QIQ38" t="s">
        <v>1328</v>
      </c>
      <c r="QIR38" t="s">
        <v>1329</v>
      </c>
      <c r="QIS38" t="s">
        <v>1234</v>
      </c>
      <c r="QIT38" t="s">
        <v>1330</v>
      </c>
      <c r="QIU38" t="s">
        <v>1331</v>
      </c>
      <c r="QIV38" t="s">
        <v>14</v>
      </c>
      <c r="QIW38" s="9">
        <v>45195</v>
      </c>
      <c r="QIX38" s="9"/>
      <c r="QIY38" s="9"/>
      <c r="QJA38" s="10">
        <v>8</v>
      </c>
      <c r="QJF38"/>
      <c r="QJG38" t="s">
        <v>1328</v>
      </c>
      <c r="QJH38" t="s">
        <v>1329</v>
      </c>
      <c r="QJI38" t="s">
        <v>1234</v>
      </c>
      <c r="QJJ38" t="s">
        <v>1330</v>
      </c>
      <c r="QJK38" t="s">
        <v>1331</v>
      </c>
      <c r="QJL38" t="s">
        <v>14</v>
      </c>
      <c r="QJM38" s="9">
        <v>45195</v>
      </c>
      <c r="QJN38" s="9"/>
      <c r="QJO38" s="9"/>
      <c r="QJQ38" s="10">
        <v>8</v>
      </c>
      <c r="QJV38"/>
      <c r="QJW38" t="s">
        <v>1328</v>
      </c>
      <c r="QJX38" t="s">
        <v>1329</v>
      </c>
      <c r="QJY38" t="s">
        <v>1234</v>
      </c>
      <c r="QJZ38" t="s">
        <v>1330</v>
      </c>
      <c r="QKA38" t="s">
        <v>1331</v>
      </c>
      <c r="QKB38" t="s">
        <v>14</v>
      </c>
      <c r="QKC38" s="9">
        <v>45195</v>
      </c>
      <c r="QKD38" s="9"/>
      <c r="QKE38" s="9"/>
      <c r="QKG38" s="10">
        <v>8</v>
      </c>
      <c r="QKL38"/>
      <c r="QKM38" t="s">
        <v>1328</v>
      </c>
      <c r="QKN38" t="s">
        <v>1329</v>
      </c>
      <c r="QKO38" t="s">
        <v>1234</v>
      </c>
      <c r="QKP38" t="s">
        <v>1330</v>
      </c>
      <c r="QKQ38" t="s">
        <v>1331</v>
      </c>
      <c r="QKR38" t="s">
        <v>14</v>
      </c>
      <c r="QKS38" s="9">
        <v>45195</v>
      </c>
      <c r="QKT38" s="9"/>
      <c r="QKU38" s="9"/>
      <c r="QKW38" s="10">
        <v>8</v>
      </c>
      <c r="QLB38"/>
      <c r="QLC38" t="s">
        <v>1328</v>
      </c>
      <c r="QLD38" t="s">
        <v>1329</v>
      </c>
      <c r="QLE38" t="s">
        <v>1234</v>
      </c>
      <c r="QLF38" t="s">
        <v>1330</v>
      </c>
      <c r="QLG38" t="s">
        <v>1331</v>
      </c>
      <c r="QLH38" t="s">
        <v>14</v>
      </c>
      <c r="QLI38" s="9">
        <v>45195</v>
      </c>
      <c r="QLJ38" s="9"/>
      <c r="QLK38" s="9"/>
      <c r="QLM38" s="10">
        <v>8</v>
      </c>
      <c r="QLR38"/>
      <c r="QLS38" t="s">
        <v>1328</v>
      </c>
      <c r="QLT38" t="s">
        <v>1329</v>
      </c>
      <c r="QLU38" t="s">
        <v>1234</v>
      </c>
      <c r="QLV38" t="s">
        <v>1330</v>
      </c>
      <c r="QLW38" t="s">
        <v>1331</v>
      </c>
      <c r="QLX38" t="s">
        <v>14</v>
      </c>
      <c r="QLY38" s="9">
        <v>45195</v>
      </c>
      <c r="QLZ38" s="9"/>
      <c r="QMA38" s="9"/>
      <c r="QMC38" s="10">
        <v>8</v>
      </c>
      <c r="QMH38"/>
      <c r="QMI38" t="s">
        <v>1328</v>
      </c>
      <c r="QMJ38" t="s">
        <v>1329</v>
      </c>
      <c r="QMK38" t="s">
        <v>1234</v>
      </c>
      <c r="QML38" t="s">
        <v>1330</v>
      </c>
      <c r="QMM38" t="s">
        <v>1331</v>
      </c>
      <c r="QMN38" t="s">
        <v>14</v>
      </c>
      <c r="QMO38" s="9">
        <v>45195</v>
      </c>
      <c r="QMP38" s="9"/>
      <c r="QMQ38" s="9"/>
      <c r="QMS38" s="10">
        <v>8</v>
      </c>
      <c r="QMX38"/>
      <c r="QMY38" t="s">
        <v>1328</v>
      </c>
      <c r="QMZ38" t="s">
        <v>1329</v>
      </c>
      <c r="QNA38" t="s">
        <v>1234</v>
      </c>
      <c r="QNB38" t="s">
        <v>1330</v>
      </c>
      <c r="QNC38" t="s">
        <v>1331</v>
      </c>
      <c r="QND38" t="s">
        <v>14</v>
      </c>
      <c r="QNE38" s="9">
        <v>45195</v>
      </c>
      <c r="QNF38" s="9"/>
      <c r="QNG38" s="9"/>
      <c r="QNI38" s="10">
        <v>8</v>
      </c>
      <c r="QNN38"/>
      <c r="QNO38" t="s">
        <v>1328</v>
      </c>
      <c r="QNP38" t="s">
        <v>1329</v>
      </c>
      <c r="QNQ38" t="s">
        <v>1234</v>
      </c>
      <c r="QNR38" t="s">
        <v>1330</v>
      </c>
      <c r="QNS38" t="s">
        <v>1331</v>
      </c>
      <c r="QNT38" t="s">
        <v>14</v>
      </c>
      <c r="QNU38" s="9">
        <v>45195</v>
      </c>
      <c r="QNV38" s="9"/>
      <c r="QNW38" s="9"/>
      <c r="QNY38" s="10">
        <v>8</v>
      </c>
      <c r="QOD38"/>
      <c r="QOE38" t="s">
        <v>1328</v>
      </c>
      <c r="QOF38" t="s">
        <v>1329</v>
      </c>
      <c r="QOG38" t="s">
        <v>1234</v>
      </c>
      <c r="QOH38" t="s">
        <v>1330</v>
      </c>
      <c r="QOI38" t="s">
        <v>1331</v>
      </c>
      <c r="QOJ38" t="s">
        <v>14</v>
      </c>
      <c r="QOK38" s="9">
        <v>45195</v>
      </c>
      <c r="QOL38" s="9"/>
      <c r="QOM38" s="9"/>
      <c r="QOO38" s="10">
        <v>8</v>
      </c>
      <c r="QOT38"/>
      <c r="QOU38" t="s">
        <v>1328</v>
      </c>
      <c r="QOV38" t="s">
        <v>1329</v>
      </c>
      <c r="QOW38" t="s">
        <v>1234</v>
      </c>
      <c r="QOX38" t="s">
        <v>1330</v>
      </c>
      <c r="QOY38" t="s">
        <v>1331</v>
      </c>
      <c r="QOZ38" t="s">
        <v>14</v>
      </c>
      <c r="QPA38" s="9">
        <v>45195</v>
      </c>
      <c r="QPB38" s="9"/>
      <c r="QPC38" s="9"/>
      <c r="QPE38" s="10">
        <v>8</v>
      </c>
      <c r="QPJ38"/>
      <c r="QPK38" t="s">
        <v>1328</v>
      </c>
      <c r="QPL38" t="s">
        <v>1329</v>
      </c>
      <c r="QPM38" t="s">
        <v>1234</v>
      </c>
      <c r="QPN38" t="s">
        <v>1330</v>
      </c>
      <c r="QPO38" t="s">
        <v>1331</v>
      </c>
      <c r="QPP38" t="s">
        <v>14</v>
      </c>
      <c r="QPQ38" s="9">
        <v>45195</v>
      </c>
      <c r="QPR38" s="9"/>
      <c r="QPS38" s="9"/>
      <c r="QPU38" s="10">
        <v>8</v>
      </c>
      <c r="QPZ38"/>
      <c r="QQA38" t="s">
        <v>1328</v>
      </c>
      <c r="QQB38" t="s">
        <v>1329</v>
      </c>
      <c r="QQC38" t="s">
        <v>1234</v>
      </c>
      <c r="QQD38" t="s">
        <v>1330</v>
      </c>
      <c r="QQE38" t="s">
        <v>1331</v>
      </c>
      <c r="QQF38" t="s">
        <v>14</v>
      </c>
      <c r="QQG38" s="9">
        <v>45195</v>
      </c>
      <c r="QQH38" s="9"/>
      <c r="QQI38" s="9"/>
      <c r="QQK38" s="10">
        <v>8</v>
      </c>
      <c r="QQP38"/>
      <c r="QQQ38" t="s">
        <v>1328</v>
      </c>
      <c r="QQR38" t="s">
        <v>1329</v>
      </c>
      <c r="QQS38" t="s">
        <v>1234</v>
      </c>
      <c r="QQT38" t="s">
        <v>1330</v>
      </c>
      <c r="QQU38" t="s">
        <v>1331</v>
      </c>
      <c r="QQV38" t="s">
        <v>14</v>
      </c>
      <c r="QQW38" s="9">
        <v>45195</v>
      </c>
      <c r="QQX38" s="9"/>
      <c r="QQY38" s="9"/>
      <c r="QRA38" s="10">
        <v>8</v>
      </c>
      <c r="QRF38"/>
      <c r="QRG38" t="s">
        <v>1328</v>
      </c>
      <c r="QRH38" t="s">
        <v>1329</v>
      </c>
      <c r="QRI38" t="s">
        <v>1234</v>
      </c>
      <c r="QRJ38" t="s">
        <v>1330</v>
      </c>
      <c r="QRK38" t="s">
        <v>1331</v>
      </c>
      <c r="QRL38" t="s">
        <v>14</v>
      </c>
      <c r="QRM38" s="9">
        <v>45195</v>
      </c>
      <c r="QRN38" s="9"/>
      <c r="QRO38" s="9"/>
      <c r="QRQ38" s="10">
        <v>8</v>
      </c>
      <c r="QRV38"/>
      <c r="QRW38" t="s">
        <v>1328</v>
      </c>
      <c r="QRX38" t="s">
        <v>1329</v>
      </c>
      <c r="QRY38" t="s">
        <v>1234</v>
      </c>
      <c r="QRZ38" t="s">
        <v>1330</v>
      </c>
      <c r="QSA38" t="s">
        <v>1331</v>
      </c>
      <c r="QSB38" t="s">
        <v>14</v>
      </c>
      <c r="QSC38" s="9">
        <v>45195</v>
      </c>
      <c r="QSD38" s="9"/>
      <c r="QSE38" s="9"/>
      <c r="QSG38" s="10">
        <v>8</v>
      </c>
      <c r="QSL38"/>
      <c r="QSM38" t="s">
        <v>1328</v>
      </c>
      <c r="QSN38" t="s">
        <v>1329</v>
      </c>
      <c r="QSO38" t="s">
        <v>1234</v>
      </c>
      <c r="QSP38" t="s">
        <v>1330</v>
      </c>
      <c r="QSQ38" t="s">
        <v>1331</v>
      </c>
      <c r="QSR38" t="s">
        <v>14</v>
      </c>
      <c r="QSS38" s="9">
        <v>45195</v>
      </c>
      <c r="QST38" s="9"/>
      <c r="QSU38" s="9"/>
      <c r="QSW38" s="10">
        <v>8</v>
      </c>
      <c r="QTB38"/>
      <c r="QTC38" t="s">
        <v>1328</v>
      </c>
      <c r="QTD38" t="s">
        <v>1329</v>
      </c>
      <c r="QTE38" t="s">
        <v>1234</v>
      </c>
      <c r="QTF38" t="s">
        <v>1330</v>
      </c>
      <c r="QTG38" t="s">
        <v>1331</v>
      </c>
      <c r="QTH38" t="s">
        <v>14</v>
      </c>
      <c r="QTI38" s="9">
        <v>45195</v>
      </c>
      <c r="QTJ38" s="9"/>
      <c r="QTK38" s="9"/>
      <c r="QTM38" s="10">
        <v>8</v>
      </c>
      <c r="QTR38"/>
      <c r="QTS38" t="s">
        <v>1328</v>
      </c>
      <c r="QTT38" t="s">
        <v>1329</v>
      </c>
      <c r="QTU38" t="s">
        <v>1234</v>
      </c>
      <c r="QTV38" t="s">
        <v>1330</v>
      </c>
      <c r="QTW38" t="s">
        <v>1331</v>
      </c>
      <c r="QTX38" t="s">
        <v>14</v>
      </c>
      <c r="QTY38" s="9">
        <v>45195</v>
      </c>
      <c r="QTZ38" s="9"/>
      <c r="QUA38" s="9"/>
      <c r="QUC38" s="10">
        <v>8</v>
      </c>
      <c r="QUH38"/>
      <c r="QUI38" t="s">
        <v>1328</v>
      </c>
      <c r="QUJ38" t="s">
        <v>1329</v>
      </c>
      <c r="QUK38" t="s">
        <v>1234</v>
      </c>
      <c r="QUL38" t="s">
        <v>1330</v>
      </c>
      <c r="QUM38" t="s">
        <v>1331</v>
      </c>
      <c r="QUN38" t="s">
        <v>14</v>
      </c>
      <c r="QUO38" s="9">
        <v>45195</v>
      </c>
      <c r="QUP38" s="9"/>
      <c r="QUQ38" s="9"/>
      <c r="QUS38" s="10">
        <v>8</v>
      </c>
      <c r="QUX38"/>
      <c r="QUY38" t="s">
        <v>1328</v>
      </c>
      <c r="QUZ38" t="s">
        <v>1329</v>
      </c>
      <c r="QVA38" t="s">
        <v>1234</v>
      </c>
      <c r="QVB38" t="s">
        <v>1330</v>
      </c>
      <c r="QVC38" t="s">
        <v>1331</v>
      </c>
      <c r="QVD38" t="s">
        <v>14</v>
      </c>
      <c r="QVE38" s="9">
        <v>45195</v>
      </c>
      <c r="QVF38" s="9"/>
      <c r="QVG38" s="9"/>
      <c r="QVI38" s="10">
        <v>8</v>
      </c>
      <c r="QVN38"/>
      <c r="QVO38" t="s">
        <v>1328</v>
      </c>
      <c r="QVP38" t="s">
        <v>1329</v>
      </c>
      <c r="QVQ38" t="s">
        <v>1234</v>
      </c>
      <c r="QVR38" t="s">
        <v>1330</v>
      </c>
      <c r="QVS38" t="s">
        <v>1331</v>
      </c>
      <c r="QVT38" t="s">
        <v>14</v>
      </c>
      <c r="QVU38" s="9">
        <v>45195</v>
      </c>
      <c r="QVV38" s="9"/>
      <c r="QVW38" s="9"/>
      <c r="QVY38" s="10">
        <v>8</v>
      </c>
      <c r="QWD38"/>
      <c r="QWE38" t="s">
        <v>1328</v>
      </c>
      <c r="QWF38" t="s">
        <v>1329</v>
      </c>
      <c r="QWG38" t="s">
        <v>1234</v>
      </c>
      <c r="QWH38" t="s">
        <v>1330</v>
      </c>
      <c r="QWI38" t="s">
        <v>1331</v>
      </c>
      <c r="QWJ38" t="s">
        <v>14</v>
      </c>
      <c r="QWK38" s="9">
        <v>45195</v>
      </c>
      <c r="QWL38" s="9"/>
      <c r="QWM38" s="9"/>
      <c r="QWO38" s="10">
        <v>8</v>
      </c>
      <c r="QWT38"/>
      <c r="QWU38" t="s">
        <v>1328</v>
      </c>
      <c r="QWV38" t="s">
        <v>1329</v>
      </c>
      <c r="QWW38" t="s">
        <v>1234</v>
      </c>
      <c r="QWX38" t="s">
        <v>1330</v>
      </c>
      <c r="QWY38" t="s">
        <v>1331</v>
      </c>
      <c r="QWZ38" t="s">
        <v>14</v>
      </c>
      <c r="QXA38" s="9">
        <v>45195</v>
      </c>
      <c r="QXB38" s="9"/>
      <c r="QXC38" s="9"/>
      <c r="QXE38" s="10">
        <v>8</v>
      </c>
      <c r="QXJ38"/>
      <c r="QXK38" t="s">
        <v>1328</v>
      </c>
      <c r="QXL38" t="s">
        <v>1329</v>
      </c>
      <c r="QXM38" t="s">
        <v>1234</v>
      </c>
      <c r="QXN38" t="s">
        <v>1330</v>
      </c>
      <c r="QXO38" t="s">
        <v>1331</v>
      </c>
      <c r="QXP38" t="s">
        <v>14</v>
      </c>
      <c r="QXQ38" s="9">
        <v>45195</v>
      </c>
      <c r="QXR38" s="9"/>
      <c r="QXS38" s="9"/>
      <c r="QXU38" s="10">
        <v>8</v>
      </c>
      <c r="QXZ38"/>
      <c r="QYA38" t="s">
        <v>1328</v>
      </c>
      <c r="QYB38" t="s">
        <v>1329</v>
      </c>
      <c r="QYC38" t="s">
        <v>1234</v>
      </c>
      <c r="QYD38" t="s">
        <v>1330</v>
      </c>
      <c r="QYE38" t="s">
        <v>1331</v>
      </c>
      <c r="QYF38" t="s">
        <v>14</v>
      </c>
      <c r="QYG38" s="9">
        <v>45195</v>
      </c>
      <c r="QYH38" s="9"/>
      <c r="QYI38" s="9"/>
      <c r="QYK38" s="10">
        <v>8</v>
      </c>
      <c r="QYP38"/>
      <c r="QYQ38" t="s">
        <v>1328</v>
      </c>
      <c r="QYR38" t="s">
        <v>1329</v>
      </c>
      <c r="QYS38" t="s">
        <v>1234</v>
      </c>
      <c r="QYT38" t="s">
        <v>1330</v>
      </c>
      <c r="QYU38" t="s">
        <v>1331</v>
      </c>
      <c r="QYV38" t="s">
        <v>14</v>
      </c>
      <c r="QYW38" s="9">
        <v>45195</v>
      </c>
      <c r="QYX38" s="9"/>
      <c r="QYY38" s="9"/>
      <c r="QZA38" s="10">
        <v>8</v>
      </c>
      <c r="QZF38"/>
      <c r="QZG38" t="s">
        <v>1328</v>
      </c>
      <c r="QZH38" t="s">
        <v>1329</v>
      </c>
      <c r="QZI38" t="s">
        <v>1234</v>
      </c>
      <c r="QZJ38" t="s">
        <v>1330</v>
      </c>
      <c r="QZK38" t="s">
        <v>1331</v>
      </c>
      <c r="QZL38" t="s">
        <v>14</v>
      </c>
      <c r="QZM38" s="9">
        <v>45195</v>
      </c>
      <c r="QZN38" s="9"/>
      <c r="QZO38" s="9"/>
      <c r="QZQ38" s="10">
        <v>8</v>
      </c>
      <c r="QZV38"/>
      <c r="QZW38" t="s">
        <v>1328</v>
      </c>
      <c r="QZX38" t="s">
        <v>1329</v>
      </c>
      <c r="QZY38" t="s">
        <v>1234</v>
      </c>
      <c r="QZZ38" t="s">
        <v>1330</v>
      </c>
      <c r="RAA38" t="s">
        <v>1331</v>
      </c>
      <c r="RAB38" t="s">
        <v>14</v>
      </c>
      <c r="RAC38" s="9">
        <v>45195</v>
      </c>
      <c r="RAD38" s="9"/>
      <c r="RAE38" s="9"/>
      <c r="RAG38" s="10">
        <v>8</v>
      </c>
      <c r="RAL38"/>
      <c r="RAM38" t="s">
        <v>1328</v>
      </c>
      <c r="RAN38" t="s">
        <v>1329</v>
      </c>
      <c r="RAO38" t="s">
        <v>1234</v>
      </c>
      <c r="RAP38" t="s">
        <v>1330</v>
      </c>
      <c r="RAQ38" t="s">
        <v>1331</v>
      </c>
      <c r="RAR38" t="s">
        <v>14</v>
      </c>
      <c r="RAS38" s="9">
        <v>45195</v>
      </c>
      <c r="RAT38" s="9"/>
      <c r="RAU38" s="9"/>
      <c r="RAW38" s="10">
        <v>8</v>
      </c>
      <c r="RBB38"/>
      <c r="RBC38" t="s">
        <v>1328</v>
      </c>
      <c r="RBD38" t="s">
        <v>1329</v>
      </c>
      <c r="RBE38" t="s">
        <v>1234</v>
      </c>
      <c r="RBF38" t="s">
        <v>1330</v>
      </c>
      <c r="RBG38" t="s">
        <v>1331</v>
      </c>
      <c r="RBH38" t="s">
        <v>14</v>
      </c>
      <c r="RBI38" s="9">
        <v>45195</v>
      </c>
      <c r="RBJ38" s="9"/>
      <c r="RBK38" s="9"/>
      <c r="RBM38" s="10">
        <v>8</v>
      </c>
      <c r="RBR38"/>
      <c r="RBS38" t="s">
        <v>1328</v>
      </c>
      <c r="RBT38" t="s">
        <v>1329</v>
      </c>
      <c r="RBU38" t="s">
        <v>1234</v>
      </c>
      <c r="RBV38" t="s">
        <v>1330</v>
      </c>
      <c r="RBW38" t="s">
        <v>1331</v>
      </c>
      <c r="RBX38" t="s">
        <v>14</v>
      </c>
      <c r="RBY38" s="9">
        <v>45195</v>
      </c>
      <c r="RBZ38" s="9"/>
      <c r="RCA38" s="9"/>
      <c r="RCC38" s="10">
        <v>8</v>
      </c>
      <c r="RCH38"/>
      <c r="RCI38" t="s">
        <v>1328</v>
      </c>
      <c r="RCJ38" t="s">
        <v>1329</v>
      </c>
      <c r="RCK38" t="s">
        <v>1234</v>
      </c>
      <c r="RCL38" t="s">
        <v>1330</v>
      </c>
      <c r="RCM38" t="s">
        <v>1331</v>
      </c>
      <c r="RCN38" t="s">
        <v>14</v>
      </c>
      <c r="RCO38" s="9">
        <v>45195</v>
      </c>
      <c r="RCP38" s="9"/>
      <c r="RCQ38" s="9"/>
      <c r="RCS38" s="10">
        <v>8</v>
      </c>
      <c r="RCX38"/>
      <c r="RCY38" t="s">
        <v>1328</v>
      </c>
      <c r="RCZ38" t="s">
        <v>1329</v>
      </c>
      <c r="RDA38" t="s">
        <v>1234</v>
      </c>
      <c r="RDB38" t="s">
        <v>1330</v>
      </c>
      <c r="RDC38" t="s">
        <v>1331</v>
      </c>
      <c r="RDD38" t="s">
        <v>14</v>
      </c>
      <c r="RDE38" s="9">
        <v>45195</v>
      </c>
      <c r="RDF38" s="9"/>
      <c r="RDG38" s="9"/>
      <c r="RDI38" s="10">
        <v>8</v>
      </c>
      <c r="RDN38"/>
      <c r="RDO38" t="s">
        <v>1328</v>
      </c>
      <c r="RDP38" t="s">
        <v>1329</v>
      </c>
      <c r="RDQ38" t="s">
        <v>1234</v>
      </c>
      <c r="RDR38" t="s">
        <v>1330</v>
      </c>
      <c r="RDS38" t="s">
        <v>1331</v>
      </c>
      <c r="RDT38" t="s">
        <v>14</v>
      </c>
      <c r="RDU38" s="9">
        <v>45195</v>
      </c>
      <c r="RDV38" s="9"/>
      <c r="RDW38" s="9"/>
      <c r="RDY38" s="10">
        <v>8</v>
      </c>
      <c r="RED38"/>
      <c r="REE38" t="s">
        <v>1328</v>
      </c>
      <c r="REF38" t="s">
        <v>1329</v>
      </c>
      <c r="REG38" t="s">
        <v>1234</v>
      </c>
      <c r="REH38" t="s">
        <v>1330</v>
      </c>
      <c r="REI38" t="s">
        <v>1331</v>
      </c>
      <c r="REJ38" t="s">
        <v>14</v>
      </c>
      <c r="REK38" s="9">
        <v>45195</v>
      </c>
      <c r="REL38" s="9"/>
      <c r="REM38" s="9"/>
      <c r="REO38" s="10">
        <v>8</v>
      </c>
      <c r="RET38"/>
      <c r="REU38" t="s">
        <v>1328</v>
      </c>
      <c r="REV38" t="s">
        <v>1329</v>
      </c>
      <c r="REW38" t="s">
        <v>1234</v>
      </c>
      <c r="REX38" t="s">
        <v>1330</v>
      </c>
      <c r="REY38" t="s">
        <v>1331</v>
      </c>
      <c r="REZ38" t="s">
        <v>14</v>
      </c>
      <c r="RFA38" s="9">
        <v>45195</v>
      </c>
      <c r="RFB38" s="9"/>
      <c r="RFC38" s="9"/>
      <c r="RFE38" s="10">
        <v>8</v>
      </c>
      <c r="RFJ38"/>
      <c r="RFK38" t="s">
        <v>1328</v>
      </c>
      <c r="RFL38" t="s">
        <v>1329</v>
      </c>
      <c r="RFM38" t="s">
        <v>1234</v>
      </c>
      <c r="RFN38" t="s">
        <v>1330</v>
      </c>
      <c r="RFO38" t="s">
        <v>1331</v>
      </c>
      <c r="RFP38" t="s">
        <v>14</v>
      </c>
      <c r="RFQ38" s="9">
        <v>45195</v>
      </c>
      <c r="RFR38" s="9"/>
      <c r="RFS38" s="9"/>
      <c r="RFU38" s="10">
        <v>8</v>
      </c>
      <c r="RFZ38"/>
      <c r="RGA38" t="s">
        <v>1328</v>
      </c>
      <c r="RGB38" t="s">
        <v>1329</v>
      </c>
      <c r="RGC38" t="s">
        <v>1234</v>
      </c>
      <c r="RGD38" t="s">
        <v>1330</v>
      </c>
      <c r="RGE38" t="s">
        <v>1331</v>
      </c>
      <c r="RGF38" t="s">
        <v>14</v>
      </c>
      <c r="RGG38" s="9">
        <v>45195</v>
      </c>
      <c r="RGH38" s="9"/>
      <c r="RGI38" s="9"/>
      <c r="RGK38" s="10">
        <v>8</v>
      </c>
      <c r="RGP38"/>
      <c r="RGQ38" t="s">
        <v>1328</v>
      </c>
      <c r="RGR38" t="s">
        <v>1329</v>
      </c>
      <c r="RGS38" t="s">
        <v>1234</v>
      </c>
      <c r="RGT38" t="s">
        <v>1330</v>
      </c>
      <c r="RGU38" t="s">
        <v>1331</v>
      </c>
      <c r="RGV38" t="s">
        <v>14</v>
      </c>
      <c r="RGW38" s="9">
        <v>45195</v>
      </c>
      <c r="RGX38" s="9"/>
      <c r="RGY38" s="9"/>
      <c r="RHA38" s="10">
        <v>8</v>
      </c>
      <c r="RHF38"/>
      <c r="RHG38" t="s">
        <v>1328</v>
      </c>
      <c r="RHH38" t="s">
        <v>1329</v>
      </c>
      <c r="RHI38" t="s">
        <v>1234</v>
      </c>
      <c r="RHJ38" t="s">
        <v>1330</v>
      </c>
      <c r="RHK38" t="s">
        <v>1331</v>
      </c>
      <c r="RHL38" t="s">
        <v>14</v>
      </c>
      <c r="RHM38" s="9">
        <v>45195</v>
      </c>
      <c r="RHN38" s="9"/>
      <c r="RHO38" s="9"/>
      <c r="RHQ38" s="10">
        <v>8</v>
      </c>
      <c r="RHV38"/>
      <c r="RHW38" t="s">
        <v>1328</v>
      </c>
      <c r="RHX38" t="s">
        <v>1329</v>
      </c>
      <c r="RHY38" t="s">
        <v>1234</v>
      </c>
      <c r="RHZ38" t="s">
        <v>1330</v>
      </c>
      <c r="RIA38" t="s">
        <v>1331</v>
      </c>
      <c r="RIB38" t="s">
        <v>14</v>
      </c>
      <c r="RIC38" s="9">
        <v>45195</v>
      </c>
      <c r="RID38" s="9"/>
      <c r="RIE38" s="9"/>
      <c r="RIG38" s="10">
        <v>8</v>
      </c>
      <c r="RIL38"/>
      <c r="RIM38" t="s">
        <v>1328</v>
      </c>
      <c r="RIN38" t="s">
        <v>1329</v>
      </c>
      <c r="RIO38" t="s">
        <v>1234</v>
      </c>
      <c r="RIP38" t="s">
        <v>1330</v>
      </c>
      <c r="RIQ38" t="s">
        <v>1331</v>
      </c>
      <c r="RIR38" t="s">
        <v>14</v>
      </c>
      <c r="RIS38" s="9">
        <v>45195</v>
      </c>
      <c r="RIT38" s="9"/>
      <c r="RIU38" s="9"/>
      <c r="RIW38" s="10">
        <v>8</v>
      </c>
      <c r="RJB38"/>
      <c r="RJC38" t="s">
        <v>1328</v>
      </c>
      <c r="RJD38" t="s">
        <v>1329</v>
      </c>
      <c r="RJE38" t="s">
        <v>1234</v>
      </c>
      <c r="RJF38" t="s">
        <v>1330</v>
      </c>
      <c r="RJG38" t="s">
        <v>1331</v>
      </c>
      <c r="RJH38" t="s">
        <v>14</v>
      </c>
      <c r="RJI38" s="9">
        <v>45195</v>
      </c>
      <c r="RJJ38" s="9"/>
      <c r="RJK38" s="9"/>
      <c r="RJM38" s="10">
        <v>8</v>
      </c>
      <c r="RJR38"/>
      <c r="RJS38" t="s">
        <v>1328</v>
      </c>
      <c r="RJT38" t="s">
        <v>1329</v>
      </c>
      <c r="RJU38" t="s">
        <v>1234</v>
      </c>
      <c r="RJV38" t="s">
        <v>1330</v>
      </c>
      <c r="RJW38" t="s">
        <v>1331</v>
      </c>
      <c r="RJX38" t="s">
        <v>14</v>
      </c>
      <c r="RJY38" s="9">
        <v>45195</v>
      </c>
      <c r="RJZ38" s="9"/>
      <c r="RKA38" s="9"/>
      <c r="RKC38" s="10">
        <v>8</v>
      </c>
      <c r="RKH38"/>
      <c r="RKI38" t="s">
        <v>1328</v>
      </c>
      <c r="RKJ38" t="s">
        <v>1329</v>
      </c>
      <c r="RKK38" t="s">
        <v>1234</v>
      </c>
      <c r="RKL38" t="s">
        <v>1330</v>
      </c>
      <c r="RKM38" t="s">
        <v>1331</v>
      </c>
      <c r="RKN38" t="s">
        <v>14</v>
      </c>
      <c r="RKO38" s="9">
        <v>45195</v>
      </c>
      <c r="RKP38" s="9"/>
      <c r="RKQ38" s="9"/>
      <c r="RKS38" s="10">
        <v>8</v>
      </c>
      <c r="RKX38"/>
      <c r="RKY38" t="s">
        <v>1328</v>
      </c>
      <c r="RKZ38" t="s">
        <v>1329</v>
      </c>
      <c r="RLA38" t="s">
        <v>1234</v>
      </c>
      <c r="RLB38" t="s">
        <v>1330</v>
      </c>
      <c r="RLC38" t="s">
        <v>1331</v>
      </c>
      <c r="RLD38" t="s">
        <v>14</v>
      </c>
      <c r="RLE38" s="9">
        <v>45195</v>
      </c>
      <c r="RLF38" s="9"/>
      <c r="RLG38" s="9"/>
      <c r="RLI38" s="10">
        <v>8</v>
      </c>
      <c r="RLN38"/>
      <c r="RLO38" t="s">
        <v>1328</v>
      </c>
      <c r="RLP38" t="s">
        <v>1329</v>
      </c>
      <c r="RLQ38" t="s">
        <v>1234</v>
      </c>
      <c r="RLR38" t="s">
        <v>1330</v>
      </c>
      <c r="RLS38" t="s">
        <v>1331</v>
      </c>
      <c r="RLT38" t="s">
        <v>14</v>
      </c>
      <c r="RLU38" s="9">
        <v>45195</v>
      </c>
      <c r="RLV38" s="9"/>
      <c r="RLW38" s="9"/>
      <c r="RLY38" s="10">
        <v>8</v>
      </c>
      <c r="RMD38"/>
      <c r="RME38" t="s">
        <v>1328</v>
      </c>
      <c r="RMF38" t="s">
        <v>1329</v>
      </c>
      <c r="RMG38" t="s">
        <v>1234</v>
      </c>
      <c r="RMH38" t="s">
        <v>1330</v>
      </c>
      <c r="RMI38" t="s">
        <v>1331</v>
      </c>
      <c r="RMJ38" t="s">
        <v>14</v>
      </c>
      <c r="RMK38" s="9">
        <v>45195</v>
      </c>
      <c r="RML38" s="9"/>
      <c r="RMM38" s="9"/>
      <c r="RMO38" s="10">
        <v>8</v>
      </c>
      <c r="RMT38"/>
      <c r="RMU38" t="s">
        <v>1328</v>
      </c>
      <c r="RMV38" t="s">
        <v>1329</v>
      </c>
      <c r="RMW38" t="s">
        <v>1234</v>
      </c>
      <c r="RMX38" t="s">
        <v>1330</v>
      </c>
      <c r="RMY38" t="s">
        <v>1331</v>
      </c>
      <c r="RMZ38" t="s">
        <v>14</v>
      </c>
      <c r="RNA38" s="9">
        <v>45195</v>
      </c>
      <c r="RNB38" s="9"/>
      <c r="RNC38" s="9"/>
      <c r="RNE38" s="10">
        <v>8</v>
      </c>
      <c r="RNJ38"/>
      <c r="RNK38" t="s">
        <v>1328</v>
      </c>
      <c r="RNL38" t="s">
        <v>1329</v>
      </c>
      <c r="RNM38" t="s">
        <v>1234</v>
      </c>
      <c r="RNN38" t="s">
        <v>1330</v>
      </c>
      <c r="RNO38" t="s">
        <v>1331</v>
      </c>
      <c r="RNP38" t="s">
        <v>14</v>
      </c>
      <c r="RNQ38" s="9">
        <v>45195</v>
      </c>
      <c r="RNR38" s="9"/>
      <c r="RNS38" s="9"/>
      <c r="RNU38" s="10">
        <v>8</v>
      </c>
      <c r="RNZ38"/>
      <c r="ROA38" t="s">
        <v>1328</v>
      </c>
      <c r="ROB38" t="s">
        <v>1329</v>
      </c>
      <c r="ROC38" t="s">
        <v>1234</v>
      </c>
      <c r="ROD38" t="s">
        <v>1330</v>
      </c>
      <c r="ROE38" t="s">
        <v>1331</v>
      </c>
      <c r="ROF38" t="s">
        <v>14</v>
      </c>
      <c r="ROG38" s="9">
        <v>45195</v>
      </c>
      <c r="ROH38" s="9"/>
      <c r="ROI38" s="9"/>
      <c r="ROK38" s="10">
        <v>8</v>
      </c>
      <c r="ROP38"/>
      <c r="ROQ38" t="s">
        <v>1328</v>
      </c>
      <c r="ROR38" t="s">
        <v>1329</v>
      </c>
      <c r="ROS38" t="s">
        <v>1234</v>
      </c>
      <c r="ROT38" t="s">
        <v>1330</v>
      </c>
      <c r="ROU38" t="s">
        <v>1331</v>
      </c>
      <c r="ROV38" t="s">
        <v>14</v>
      </c>
      <c r="ROW38" s="9">
        <v>45195</v>
      </c>
      <c r="ROX38" s="9"/>
      <c r="ROY38" s="9"/>
      <c r="RPA38" s="10">
        <v>8</v>
      </c>
      <c r="RPF38"/>
      <c r="RPG38" t="s">
        <v>1328</v>
      </c>
      <c r="RPH38" t="s">
        <v>1329</v>
      </c>
      <c r="RPI38" t="s">
        <v>1234</v>
      </c>
      <c r="RPJ38" t="s">
        <v>1330</v>
      </c>
      <c r="RPK38" t="s">
        <v>1331</v>
      </c>
      <c r="RPL38" t="s">
        <v>14</v>
      </c>
      <c r="RPM38" s="9">
        <v>45195</v>
      </c>
      <c r="RPN38" s="9"/>
      <c r="RPO38" s="9"/>
      <c r="RPQ38" s="10">
        <v>8</v>
      </c>
      <c r="RPV38"/>
      <c r="RPW38" t="s">
        <v>1328</v>
      </c>
      <c r="RPX38" t="s">
        <v>1329</v>
      </c>
      <c r="RPY38" t="s">
        <v>1234</v>
      </c>
      <c r="RPZ38" t="s">
        <v>1330</v>
      </c>
      <c r="RQA38" t="s">
        <v>1331</v>
      </c>
      <c r="RQB38" t="s">
        <v>14</v>
      </c>
      <c r="RQC38" s="9">
        <v>45195</v>
      </c>
      <c r="RQD38" s="9"/>
      <c r="RQE38" s="9"/>
      <c r="RQG38" s="10">
        <v>8</v>
      </c>
      <c r="RQL38"/>
      <c r="RQM38" t="s">
        <v>1328</v>
      </c>
      <c r="RQN38" t="s">
        <v>1329</v>
      </c>
      <c r="RQO38" t="s">
        <v>1234</v>
      </c>
      <c r="RQP38" t="s">
        <v>1330</v>
      </c>
      <c r="RQQ38" t="s">
        <v>1331</v>
      </c>
      <c r="RQR38" t="s">
        <v>14</v>
      </c>
      <c r="RQS38" s="9">
        <v>45195</v>
      </c>
      <c r="RQT38" s="9"/>
      <c r="RQU38" s="9"/>
      <c r="RQW38" s="10">
        <v>8</v>
      </c>
      <c r="RRB38"/>
      <c r="RRC38" t="s">
        <v>1328</v>
      </c>
      <c r="RRD38" t="s">
        <v>1329</v>
      </c>
      <c r="RRE38" t="s">
        <v>1234</v>
      </c>
      <c r="RRF38" t="s">
        <v>1330</v>
      </c>
      <c r="RRG38" t="s">
        <v>1331</v>
      </c>
      <c r="RRH38" t="s">
        <v>14</v>
      </c>
      <c r="RRI38" s="9">
        <v>45195</v>
      </c>
      <c r="RRJ38" s="9"/>
      <c r="RRK38" s="9"/>
      <c r="RRM38" s="10">
        <v>8</v>
      </c>
      <c r="RRR38"/>
      <c r="RRS38" t="s">
        <v>1328</v>
      </c>
      <c r="RRT38" t="s">
        <v>1329</v>
      </c>
      <c r="RRU38" t="s">
        <v>1234</v>
      </c>
      <c r="RRV38" t="s">
        <v>1330</v>
      </c>
      <c r="RRW38" t="s">
        <v>1331</v>
      </c>
      <c r="RRX38" t="s">
        <v>14</v>
      </c>
      <c r="RRY38" s="9">
        <v>45195</v>
      </c>
      <c r="RRZ38" s="9"/>
      <c r="RSA38" s="9"/>
      <c r="RSC38" s="10">
        <v>8</v>
      </c>
      <c r="RSH38"/>
      <c r="RSI38" t="s">
        <v>1328</v>
      </c>
      <c r="RSJ38" t="s">
        <v>1329</v>
      </c>
      <c r="RSK38" t="s">
        <v>1234</v>
      </c>
      <c r="RSL38" t="s">
        <v>1330</v>
      </c>
      <c r="RSM38" t="s">
        <v>1331</v>
      </c>
      <c r="RSN38" t="s">
        <v>14</v>
      </c>
      <c r="RSO38" s="9">
        <v>45195</v>
      </c>
      <c r="RSP38" s="9"/>
      <c r="RSQ38" s="9"/>
      <c r="RSS38" s="10">
        <v>8</v>
      </c>
      <c r="RSX38"/>
      <c r="RSY38" t="s">
        <v>1328</v>
      </c>
      <c r="RSZ38" t="s">
        <v>1329</v>
      </c>
      <c r="RTA38" t="s">
        <v>1234</v>
      </c>
      <c r="RTB38" t="s">
        <v>1330</v>
      </c>
      <c r="RTC38" t="s">
        <v>1331</v>
      </c>
      <c r="RTD38" t="s">
        <v>14</v>
      </c>
      <c r="RTE38" s="9">
        <v>45195</v>
      </c>
      <c r="RTF38" s="9"/>
      <c r="RTG38" s="9"/>
      <c r="RTI38" s="10">
        <v>8</v>
      </c>
      <c r="RTN38"/>
      <c r="RTO38" t="s">
        <v>1328</v>
      </c>
      <c r="RTP38" t="s">
        <v>1329</v>
      </c>
      <c r="RTQ38" t="s">
        <v>1234</v>
      </c>
      <c r="RTR38" t="s">
        <v>1330</v>
      </c>
      <c r="RTS38" t="s">
        <v>1331</v>
      </c>
      <c r="RTT38" t="s">
        <v>14</v>
      </c>
      <c r="RTU38" s="9">
        <v>45195</v>
      </c>
      <c r="RTV38" s="9"/>
      <c r="RTW38" s="9"/>
      <c r="RTY38" s="10">
        <v>8</v>
      </c>
      <c r="RUD38"/>
      <c r="RUE38" t="s">
        <v>1328</v>
      </c>
      <c r="RUF38" t="s">
        <v>1329</v>
      </c>
      <c r="RUG38" t="s">
        <v>1234</v>
      </c>
      <c r="RUH38" t="s">
        <v>1330</v>
      </c>
      <c r="RUI38" t="s">
        <v>1331</v>
      </c>
      <c r="RUJ38" t="s">
        <v>14</v>
      </c>
      <c r="RUK38" s="9">
        <v>45195</v>
      </c>
      <c r="RUL38" s="9"/>
      <c r="RUM38" s="9"/>
      <c r="RUO38" s="10">
        <v>8</v>
      </c>
      <c r="RUT38"/>
      <c r="RUU38" t="s">
        <v>1328</v>
      </c>
      <c r="RUV38" t="s">
        <v>1329</v>
      </c>
      <c r="RUW38" t="s">
        <v>1234</v>
      </c>
      <c r="RUX38" t="s">
        <v>1330</v>
      </c>
      <c r="RUY38" t="s">
        <v>1331</v>
      </c>
      <c r="RUZ38" t="s">
        <v>14</v>
      </c>
      <c r="RVA38" s="9">
        <v>45195</v>
      </c>
      <c r="RVB38" s="9"/>
      <c r="RVC38" s="9"/>
      <c r="RVE38" s="10">
        <v>8</v>
      </c>
      <c r="RVJ38"/>
      <c r="RVK38" t="s">
        <v>1328</v>
      </c>
      <c r="RVL38" t="s">
        <v>1329</v>
      </c>
      <c r="RVM38" t="s">
        <v>1234</v>
      </c>
      <c r="RVN38" t="s">
        <v>1330</v>
      </c>
      <c r="RVO38" t="s">
        <v>1331</v>
      </c>
      <c r="RVP38" t="s">
        <v>14</v>
      </c>
      <c r="RVQ38" s="9">
        <v>45195</v>
      </c>
      <c r="RVR38" s="9"/>
      <c r="RVS38" s="9"/>
      <c r="RVU38" s="10">
        <v>8</v>
      </c>
      <c r="RVZ38"/>
      <c r="RWA38" t="s">
        <v>1328</v>
      </c>
      <c r="RWB38" t="s">
        <v>1329</v>
      </c>
      <c r="RWC38" t="s">
        <v>1234</v>
      </c>
      <c r="RWD38" t="s">
        <v>1330</v>
      </c>
      <c r="RWE38" t="s">
        <v>1331</v>
      </c>
      <c r="RWF38" t="s">
        <v>14</v>
      </c>
      <c r="RWG38" s="9">
        <v>45195</v>
      </c>
      <c r="RWH38" s="9"/>
      <c r="RWI38" s="9"/>
      <c r="RWK38" s="10">
        <v>8</v>
      </c>
      <c r="RWP38"/>
      <c r="RWQ38" t="s">
        <v>1328</v>
      </c>
      <c r="RWR38" t="s">
        <v>1329</v>
      </c>
      <c r="RWS38" t="s">
        <v>1234</v>
      </c>
      <c r="RWT38" t="s">
        <v>1330</v>
      </c>
      <c r="RWU38" t="s">
        <v>1331</v>
      </c>
      <c r="RWV38" t="s">
        <v>14</v>
      </c>
      <c r="RWW38" s="9">
        <v>45195</v>
      </c>
      <c r="RWX38" s="9"/>
      <c r="RWY38" s="9"/>
      <c r="RXA38" s="10">
        <v>8</v>
      </c>
      <c r="RXF38"/>
      <c r="RXG38" t="s">
        <v>1328</v>
      </c>
      <c r="RXH38" t="s">
        <v>1329</v>
      </c>
      <c r="RXI38" t="s">
        <v>1234</v>
      </c>
      <c r="RXJ38" t="s">
        <v>1330</v>
      </c>
      <c r="RXK38" t="s">
        <v>1331</v>
      </c>
      <c r="RXL38" t="s">
        <v>14</v>
      </c>
      <c r="RXM38" s="9">
        <v>45195</v>
      </c>
      <c r="RXN38" s="9"/>
      <c r="RXO38" s="9"/>
      <c r="RXQ38" s="10">
        <v>8</v>
      </c>
      <c r="RXV38"/>
      <c r="RXW38" t="s">
        <v>1328</v>
      </c>
      <c r="RXX38" t="s">
        <v>1329</v>
      </c>
      <c r="RXY38" t="s">
        <v>1234</v>
      </c>
      <c r="RXZ38" t="s">
        <v>1330</v>
      </c>
      <c r="RYA38" t="s">
        <v>1331</v>
      </c>
      <c r="RYB38" t="s">
        <v>14</v>
      </c>
      <c r="RYC38" s="9">
        <v>45195</v>
      </c>
      <c r="RYD38" s="9"/>
      <c r="RYE38" s="9"/>
      <c r="RYG38" s="10">
        <v>8</v>
      </c>
      <c r="RYL38"/>
      <c r="RYM38" t="s">
        <v>1328</v>
      </c>
      <c r="RYN38" t="s">
        <v>1329</v>
      </c>
      <c r="RYO38" t="s">
        <v>1234</v>
      </c>
      <c r="RYP38" t="s">
        <v>1330</v>
      </c>
      <c r="RYQ38" t="s">
        <v>1331</v>
      </c>
      <c r="RYR38" t="s">
        <v>14</v>
      </c>
      <c r="RYS38" s="9">
        <v>45195</v>
      </c>
      <c r="RYT38" s="9"/>
      <c r="RYU38" s="9"/>
      <c r="RYW38" s="10">
        <v>8</v>
      </c>
      <c r="RZB38"/>
      <c r="RZC38" t="s">
        <v>1328</v>
      </c>
      <c r="RZD38" t="s">
        <v>1329</v>
      </c>
      <c r="RZE38" t="s">
        <v>1234</v>
      </c>
      <c r="RZF38" t="s">
        <v>1330</v>
      </c>
      <c r="RZG38" t="s">
        <v>1331</v>
      </c>
      <c r="RZH38" t="s">
        <v>14</v>
      </c>
      <c r="RZI38" s="9">
        <v>45195</v>
      </c>
      <c r="RZJ38" s="9"/>
      <c r="RZK38" s="9"/>
      <c r="RZM38" s="10">
        <v>8</v>
      </c>
      <c r="RZR38"/>
      <c r="RZS38" t="s">
        <v>1328</v>
      </c>
      <c r="RZT38" t="s">
        <v>1329</v>
      </c>
      <c r="RZU38" t="s">
        <v>1234</v>
      </c>
      <c r="RZV38" t="s">
        <v>1330</v>
      </c>
      <c r="RZW38" t="s">
        <v>1331</v>
      </c>
      <c r="RZX38" t="s">
        <v>14</v>
      </c>
      <c r="RZY38" s="9">
        <v>45195</v>
      </c>
      <c r="RZZ38" s="9"/>
      <c r="SAA38" s="9"/>
      <c r="SAC38" s="10">
        <v>8</v>
      </c>
      <c r="SAH38"/>
      <c r="SAI38" t="s">
        <v>1328</v>
      </c>
      <c r="SAJ38" t="s">
        <v>1329</v>
      </c>
      <c r="SAK38" t="s">
        <v>1234</v>
      </c>
      <c r="SAL38" t="s">
        <v>1330</v>
      </c>
      <c r="SAM38" t="s">
        <v>1331</v>
      </c>
      <c r="SAN38" t="s">
        <v>14</v>
      </c>
      <c r="SAO38" s="9">
        <v>45195</v>
      </c>
      <c r="SAP38" s="9"/>
      <c r="SAQ38" s="9"/>
      <c r="SAS38" s="10">
        <v>8</v>
      </c>
      <c r="SAX38"/>
      <c r="SAY38" t="s">
        <v>1328</v>
      </c>
      <c r="SAZ38" t="s">
        <v>1329</v>
      </c>
      <c r="SBA38" t="s">
        <v>1234</v>
      </c>
      <c r="SBB38" t="s">
        <v>1330</v>
      </c>
      <c r="SBC38" t="s">
        <v>1331</v>
      </c>
      <c r="SBD38" t="s">
        <v>14</v>
      </c>
      <c r="SBE38" s="9">
        <v>45195</v>
      </c>
      <c r="SBF38" s="9"/>
      <c r="SBG38" s="9"/>
      <c r="SBI38" s="10">
        <v>8</v>
      </c>
      <c r="SBN38"/>
      <c r="SBO38" t="s">
        <v>1328</v>
      </c>
      <c r="SBP38" t="s">
        <v>1329</v>
      </c>
      <c r="SBQ38" t="s">
        <v>1234</v>
      </c>
      <c r="SBR38" t="s">
        <v>1330</v>
      </c>
      <c r="SBS38" t="s">
        <v>1331</v>
      </c>
      <c r="SBT38" t="s">
        <v>14</v>
      </c>
      <c r="SBU38" s="9">
        <v>45195</v>
      </c>
      <c r="SBV38" s="9"/>
      <c r="SBW38" s="9"/>
      <c r="SBY38" s="10">
        <v>8</v>
      </c>
      <c r="SCD38"/>
      <c r="SCE38" t="s">
        <v>1328</v>
      </c>
      <c r="SCF38" t="s">
        <v>1329</v>
      </c>
      <c r="SCG38" t="s">
        <v>1234</v>
      </c>
      <c r="SCH38" t="s">
        <v>1330</v>
      </c>
      <c r="SCI38" t="s">
        <v>1331</v>
      </c>
      <c r="SCJ38" t="s">
        <v>14</v>
      </c>
      <c r="SCK38" s="9">
        <v>45195</v>
      </c>
      <c r="SCL38" s="9"/>
      <c r="SCM38" s="9"/>
      <c r="SCO38" s="10">
        <v>8</v>
      </c>
      <c r="SCT38"/>
      <c r="SCU38" t="s">
        <v>1328</v>
      </c>
      <c r="SCV38" t="s">
        <v>1329</v>
      </c>
      <c r="SCW38" t="s">
        <v>1234</v>
      </c>
      <c r="SCX38" t="s">
        <v>1330</v>
      </c>
      <c r="SCY38" t="s">
        <v>1331</v>
      </c>
      <c r="SCZ38" t="s">
        <v>14</v>
      </c>
      <c r="SDA38" s="9">
        <v>45195</v>
      </c>
      <c r="SDB38" s="9"/>
      <c r="SDC38" s="9"/>
      <c r="SDE38" s="10">
        <v>8</v>
      </c>
      <c r="SDJ38"/>
      <c r="SDK38" t="s">
        <v>1328</v>
      </c>
      <c r="SDL38" t="s">
        <v>1329</v>
      </c>
      <c r="SDM38" t="s">
        <v>1234</v>
      </c>
      <c r="SDN38" t="s">
        <v>1330</v>
      </c>
      <c r="SDO38" t="s">
        <v>1331</v>
      </c>
      <c r="SDP38" t="s">
        <v>14</v>
      </c>
      <c r="SDQ38" s="9">
        <v>45195</v>
      </c>
      <c r="SDR38" s="9"/>
      <c r="SDS38" s="9"/>
      <c r="SDU38" s="10">
        <v>8</v>
      </c>
      <c r="SDZ38"/>
      <c r="SEA38" t="s">
        <v>1328</v>
      </c>
      <c r="SEB38" t="s">
        <v>1329</v>
      </c>
      <c r="SEC38" t="s">
        <v>1234</v>
      </c>
      <c r="SED38" t="s">
        <v>1330</v>
      </c>
      <c r="SEE38" t="s">
        <v>1331</v>
      </c>
      <c r="SEF38" t="s">
        <v>14</v>
      </c>
      <c r="SEG38" s="9">
        <v>45195</v>
      </c>
      <c r="SEH38" s="9"/>
      <c r="SEI38" s="9"/>
      <c r="SEK38" s="10">
        <v>8</v>
      </c>
      <c r="SEP38"/>
      <c r="SEQ38" t="s">
        <v>1328</v>
      </c>
      <c r="SER38" t="s">
        <v>1329</v>
      </c>
      <c r="SES38" t="s">
        <v>1234</v>
      </c>
      <c r="SET38" t="s">
        <v>1330</v>
      </c>
      <c r="SEU38" t="s">
        <v>1331</v>
      </c>
      <c r="SEV38" t="s">
        <v>14</v>
      </c>
      <c r="SEW38" s="9">
        <v>45195</v>
      </c>
      <c r="SEX38" s="9"/>
      <c r="SEY38" s="9"/>
      <c r="SFA38" s="10">
        <v>8</v>
      </c>
      <c r="SFF38"/>
      <c r="SFG38" t="s">
        <v>1328</v>
      </c>
      <c r="SFH38" t="s">
        <v>1329</v>
      </c>
      <c r="SFI38" t="s">
        <v>1234</v>
      </c>
      <c r="SFJ38" t="s">
        <v>1330</v>
      </c>
      <c r="SFK38" t="s">
        <v>1331</v>
      </c>
      <c r="SFL38" t="s">
        <v>14</v>
      </c>
      <c r="SFM38" s="9">
        <v>45195</v>
      </c>
      <c r="SFN38" s="9"/>
      <c r="SFO38" s="9"/>
      <c r="SFQ38" s="10">
        <v>8</v>
      </c>
      <c r="SFV38"/>
      <c r="SFW38" t="s">
        <v>1328</v>
      </c>
      <c r="SFX38" t="s">
        <v>1329</v>
      </c>
      <c r="SFY38" t="s">
        <v>1234</v>
      </c>
      <c r="SFZ38" t="s">
        <v>1330</v>
      </c>
      <c r="SGA38" t="s">
        <v>1331</v>
      </c>
      <c r="SGB38" t="s">
        <v>14</v>
      </c>
      <c r="SGC38" s="9">
        <v>45195</v>
      </c>
      <c r="SGD38" s="9"/>
      <c r="SGE38" s="9"/>
      <c r="SGG38" s="10">
        <v>8</v>
      </c>
      <c r="SGL38"/>
      <c r="SGM38" t="s">
        <v>1328</v>
      </c>
      <c r="SGN38" t="s">
        <v>1329</v>
      </c>
      <c r="SGO38" t="s">
        <v>1234</v>
      </c>
      <c r="SGP38" t="s">
        <v>1330</v>
      </c>
      <c r="SGQ38" t="s">
        <v>1331</v>
      </c>
      <c r="SGR38" t="s">
        <v>14</v>
      </c>
      <c r="SGS38" s="9">
        <v>45195</v>
      </c>
      <c r="SGT38" s="9"/>
      <c r="SGU38" s="9"/>
      <c r="SGW38" s="10">
        <v>8</v>
      </c>
      <c r="SHB38"/>
      <c r="SHC38" t="s">
        <v>1328</v>
      </c>
      <c r="SHD38" t="s">
        <v>1329</v>
      </c>
      <c r="SHE38" t="s">
        <v>1234</v>
      </c>
      <c r="SHF38" t="s">
        <v>1330</v>
      </c>
      <c r="SHG38" t="s">
        <v>1331</v>
      </c>
      <c r="SHH38" t="s">
        <v>14</v>
      </c>
      <c r="SHI38" s="9">
        <v>45195</v>
      </c>
      <c r="SHJ38" s="9"/>
      <c r="SHK38" s="9"/>
      <c r="SHM38" s="10">
        <v>8</v>
      </c>
      <c r="SHR38"/>
      <c r="SHS38" t="s">
        <v>1328</v>
      </c>
      <c r="SHT38" t="s">
        <v>1329</v>
      </c>
      <c r="SHU38" t="s">
        <v>1234</v>
      </c>
      <c r="SHV38" t="s">
        <v>1330</v>
      </c>
      <c r="SHW38" t="s">
        <v>1331</v>
      </c>
      <c r="SHX38" t="s">
        <v>14</v>
      </c>
      <c r="SHY38" s="9">
        <v>45195</v>
      </c>
      <c r="SHZ38" s="9"/>
      <c r="SIA38" s="9"/>
      <c r="SIC38" s="10">
        <v>8</v>
      </c>
      <c r="SIH38"/>
      <c r="SII38" t="s">
        <v>1328</v>
      </c>
      <c r="SIJ38" t="s">
        <v>1329</v>
      </c>
      <c r="SIK38" t="s">
        <v>1234</v>
      </c>
      <c r="SIL38" t="s">
        <v>1330</v>
      </c>
      <c r="SIM38" t="s">
        <v>1331</v>
      </c>
      <c r="SIN38" t="s">
        <v>14</v>
      </c>
      <c r="SIO38" s="9">
        <v>45195</v>
      </c>
      <c r="SIP38" s="9"/>
      <c r="SIQ38" s="9"/>
      <c r="SIS38" s="10">
        <v>8</v>
      </c>
      <c r="SIX38"/>
      <c r="SIY38" t="s">
        <v>1328</v>
      </c>
      <c r="SIZ38" t="s">
        <v>1329</v>
      </c>
      <c r="SJA38" t="s">
        <v>1234</v>
      </c>
      <c r="SJB38" t="s">
        <v>1330</v>
      </c>
      <c r="SJC38" t="s">
        <v>1331</v>
      </c>
      <c r="SJD38" t="s">
        <v>14</v>
      </c>
      <c r="SJE38" s="9">
        <v>45195</v>
      </c>
      <c r="SJF38" s="9"/>
      <c r="SJG38" s="9"/>
      <c r="SJI38" s="10">
        <v>8</v>
      </c>
      <c r="SJN38"/>
      <c r="SJO38" t="s">
        <v>1328</v>
      </c>
      <c r="SJP38" t="s">
        <v>1329</v>
      </c>
      <c r="SJQ38" t="s">
        <v>1234</v>
      </c>
      <c r="SJR38" t="s">
        <v>1330</v>
      </c>
      <c r="SJS38" t="s">
        <v>1331</v>
      </c>
      <c r="SJT38" t="s">
        <v>14</v>
      </c>
      <c r="SJU38" s="9">
        <v>45195</v>
      </c>
      <c r="SJV38" s="9"/>
      <c r="SJW38" s="9"/>
      <c r="SJY38" s="10">
        <v>8</v>
      </c>
      <c r="SKD38"/>
      <c r="SKE38" t="s">
        <v>1328</v>
      </c>
      <c r="SKF38" t="s">
        <v>1329</v>
      </c>
      <c r="SKG38" t="s">
        <v>1234</v>
      </c>
      <c r="SKH38" t="s">
        <v>1330</v>
      </c>
      <c r="SKI38" t="s">
        <v>1331</v>
      </c>
      <c r="SKJ38" t="s">
        <v>14</v>
      </c>
      <c r="SKK38" s="9">
        <v>45195</v>
      </c>
      <c r="SKL38" s="9"/>
      <c r="SKM38" s="9"/>
      <c r="SKO38" s="10">
        <v>8</v>
      </c>
      <c r="SKT38"/>
      <c r="SKU38" t="s">
        <v>1328</v>
      </c>
      <c r="SKV38" t="s">
        <v>1329</v>
      </c>
      <c r="SKW38" t="s">
        <v>1234</v>
      </c>
      <c r="SKX38" t="s">
        <v>1330</v>
      </c>
      <c r="SKY38" t="s">
        <v>1331</v>
      </c>
      <c r="SKZ38" t="s">
        <v>14</v>
      </c>
      <c r="SLA38" s="9">
        <v>45195</v>
      </c>
      <c r="SLB38" s="9"/>
      <c r="SLC38" s="9"/>
      <c r="SLE38" s="10">
        <v>8</v>
      </c>
      <c r="SLJ38"/>
      <c r="SLK38" t="s">
        <v>1328</v>
      </c>
      <c r="SLL38" t="s">
        <v>1329</v>
      </c>
      <c r="SLM38" t="s">
        <v>1234</v>
      </c>
      <c r="SLN38" t="s">
        <v>1330</v>
      </c>
      <c r="SLO38" t="s">
        <v>1331</v>
      </c>
      <c r="SLP38" t="s">
        <v>14</v>
      </c>
      <c r="SLQ38" s="9">
        <v>45195</v>
      </c>
      <c r="SLR38" s="9"/>
      <c r="SLS38" s="9"/>
      <c r="SLU38" s="10">
        <v>8</v>
      </c>
      <c r="SLZ38"/>
      <c r="SMA38" t="s">
        <v>1328</v>
      </c>
      <c r="SMB38" t="s">
        <v>1329</v>
      </c>
      <c r="SMC38" t="s">
        <v>1234</v>
      </c>
      <c r="SMD38" t="s">
        <v>1330</v>
      </c>
      <c r="SME38" t="s">
        <v>1331</v>
      </c>
      <c r="SMF38" t="s">
        <v>14</v>
      </c>
      <c r="SMG38" s="9">
        <v>45195</v>
      </c>
      <c r="SMH38" s="9"/>
      <c r="SMI38" s="9"/>
      <c r="SMK38" s="10">
        <v>8</v>
      </c>
      <c r="SMP38"/>
      <c r="SMQ38" t="s">
        <v>1328</v>
      </c>
      <c r="SMR38" t="s">
        <v>1329</v>
      </c>
      <c r="SMS38" t="s">
        <v>1234</v>
      </c>
      <c r="SMT38" t="s">
        <v>1330</v>
      </c>
      <c r="SMU38" t="s">
        <v>1331</v>
      </c>
      <c r="SMV38" t="s">
        <v>14</v>
      </c>
      <c r="SMW38" s="9">
        <v>45195</v>
      </c>
      <c r="SMX38" s="9"/>
      <c r="SMY38" s="9"/>
      <c r="SNA38" s="10">
        <v>8</v>
      </c>
      <c r="SNF38"/>
      <c r="SNG38" t="s">
        <v>1328</v>
      </c>
      <c r="SNH38" t="s">
        <v>1329</v>
      </c>
      <c r="SNI38" t="s">
        <v>1234</v>
      </c>
      <c r="SNJ38" t="s">
        <v>1330</v>
      </c>
      <c r="SNK38" t="s">
        <v>1331</v>
      </c>
      <c r="SNL38" t="s">
        <v>14</v>
      </c>
      <c r="SNM38" s="9">
        <v>45195</v>
      </c>
      <c r="SNN38" s="9"/>
      <c r="SNO38" s="9"/>
      <c r="SNQ38" s="10">
        <v>8</v>
      </c>
      <c r="SNV38"/>
      <c r="SNW38" t="s">
        <v>1328</v>
      </c>
      <c r="SNX38" t="s">
        <v>1329</v>
      </c>
      <c r="SNY38" t="s">
        <v>1234</v>
      </c>
      <c r="SNZ38" t="s">
        <v>1330</v>
      </c>
      <c r="SOA38" t="s">
        <v>1331</v>
      </c>
      <c r="SOB38" t="s">
        <v>14</v>
      </c>
      <c r="SOC38" s="9">
        <v>45195</v>
      </c>
      <c r="SOD38" s="9"/>
      <c r="SOE38" s="9"/>
      <c r="SOG38" s="10">
        <v>8</v>
      </c>
      <c r="SOL38"/>
      <c r="SOM38" t="s">
        <v>1328</v>
      </c>
      <c r="SON38" t="s">
        <v>1329</v>
      </c>
      <c r="SOO38" t="s">
        <v>1234</v>
      </c>
      <c r="SOP38" t="s">
        <v>1330</v>
      </c>
      <c r="SOQ38" t="s">
        <v>1331</v>
      </c>
      <c r="SOR38" t="s">
        <v>14</v>
      </c>
      <c r="SOS38" s="9">
        <v>45195</v>
      </c>
      <c r="SOT38" s="9"/>
      <c r="SOU38" s="9"/>
      <c r="SOW38" s="10">
        <v>8</v>
      </c>
      <c r="SPB38"/>
      <c r="SPC38" t="s">
        <v>1328</v>
      </c>
      <c r="SPD38" t="s">
        <v>1329</v>
      </c>
      <c r="SPE38" t="s">
        <v>1234</v>
      </c>
      <c r="SPF38" t="s">
        <v>1330</v>
      </c>
      <c r="SPG38" t="s">
        <v>1331</v>
      </c>
      <c r="SPH38" t="s">
        <v>14</v>
      </c>
      <c r="SPI38" s="9">
        <v>45195</v>
      </c>
      <c r="SPJ38" s="9"/>
      <c r="SPK38" s="9"/>
      <c r="SPM38" s="10">
        <v>8</v>
      </c>
      <c r="SPR38"/>
      <c r="SPS38" t="s">
        <v>1328</v>
      </c>
      <c r="SPT38" t="s">
        <v>1329</v>
      </c>
      <c r="SPU38" t="s">
        <v>1234</v>
      </c>
      <c r="SPV38" t="s">
        <v>1330</v>
      </c>
      <c r="SPW38" t="s">
        <v>1331</v>
      </c>
      <c r="SPX38" t="s">
        <v>14</v>
      </c>
      <c r="SPY38" s="9">
        <v>45195</v>
      </c>
      <c r="SPZ38" s="9"/>
      <c r="SQA38" s="9"/>
      <c r="SQC38" s="10">
        <v>8</v>
      </c>
      <c r="SQH38"/>
      <c r="SQI38" t="s">
        <v>1328</v>
      </c>
      <c r="SQJ38" t="s">
        <v>1329</v>
      </c>
      <c r="SQK38" t="s">
        <v>1234</v>
      </c>
      <c r="SQL38" t="s">
        <v>1330</v>
      </c>
      <c r="SQM38" t="s">
        <v>1331</v>
      </c>
      <c r="SQN38" t="s">
        <v>14</v>
      </c>
      <c r="SQO38" s="9">
        <v>45195</v>
      </c>
      <c r="SQP38" s="9"/>
      <c r="SQQ38" s="9"/>
      <c r="SQS38" s="10">
        <v>8</v>
      </c>
      <c r="SQX38"/>
      <c r="SQY38" t="s">
        <v>1328</v>
      </c>
      <c r="SQZ38" t="s">
        <v>1329</v>
      </c>
      <c r="SRA38" t="s">
        <v>1234</v>
      </c>
      <c r="SRB38" t="s">
        <v>1330</v>
      </c>
      <c r="SRC38" t="s">
        <v>1331</v>
      </c>
      <c r="SRD38" t="s">
        <v>14</v>
      </c>
      <c r="SRE38" s="9">
        <v>45195</v>
      </c>
      <c r="SRF38" s="9"/>
      <c r="SRG38" s="9"/>
      <c r="SRI38" s="10">
        <v>8</v>
      </c>
      <c r="SRN38"/>
      <c r="SRO38" t="s">
        <v>1328</v>
      </c>
      <c r="SRP38" t="s">
        <v>1329</v>
      </c>
      <c r="SRQ38" t="s">
        <v>1234</v>
      </c>
      <c r="SRR38" t="s">
        <v>1330</v>
      </c>
      <c r="SRS38" t="s">
        <v>1331</v>
      </c>
      <c r="SRT38" t="s">
        <v>14</v>
      </c>
      <c r="SRU38" s="9">
        <v>45195</v>
      </c>
      <c r="SRV38" s="9"/>
      <c r="SRW38" s="9"/>
      <c r="SRY38" s="10">
        <v>8</v>
      </c>
      <c r="SSD38"/>
      <c r="SSE38" t="s">
        <v>1328</v>
      </c>
      <c r="SSF38" t="s">
        <v>1329</v>
      </c>
      <c r="SSG38" t="s">
        <v>1234</v>
      </c>
      <c r="SSH38" t="s">
        <v>1330</v>
      </c>
      <c r="SSI38" t="s">
        <v>1331</v>
      </c>
      <c r="SSJ38" t="s">
        <v>14</v>
      </c>
      <c r="SSK38" s="9">
        <v>45195</v>
      </c>
      <c r="SSL38" s="9"/>
      <c r="SSM38" s="9"/>
      <c r="SSO38" s="10">
        <v>8</v>
      </c>
      <c r="SST38"/>
      <c r="SSU38" t="s">
        <v>1328</v>
      </c>
      <c r="SSV38" t="s">
        <v>1329</v>
      </c>
      <c r="SSW38" t="s">
        <v>1234</v>
      </c>
      <c r="SSX38" t="s">
        <v>1330</v>
      </c>
      <c r="SSY38" t="s">
        <v>1331</v>
      </c>
      <c r="SSZ38" t="s">
        <v>14</v>
      </c>
      <c r="STA38" s="9">
        <v>45195</v>
      </c>
      <c r="STB38" s="9"/>
      <c r="STC38" s="9"/>
      <c r="STE38" s="10">
        <v>8</v>
      </c>
      <c r="STJ38"/>
      <c r="STK38" t="s">
        <v>1328</v>
      </c>
      <c r="STL38" t="s">
        <v>1329</v>
      </c>
      <c r="STM38" t="s">
        <v>1234</v>
      </c>
      <c r="STN38" t="s">
        <v>1330</v>
      </c>
      <c r="STO38" t="s">
        <v>1331</v>
      </c>
      <c r="STP38" t="s">
        <v>14</v>
      </c>
      <c r="STQ38" s="9">
        <v>45195</v>
      </c>
      <c r="STR38" s="9"/>
      <c r="STS38" s="9"/>
      <c r="STU38" s="10">
        <v>8</v>
      </c>
      <c r="STZ38"/>
      <c r="SUA38" t="s">
        <v>1328</v>
      </c>
      <c r="SUB38" t="s">
        <v>1329</v>
      </c>
      <c r="SUC38" t="s">
        <v>1234</v>
      </c>
      <c r="SUD38" t="s">
        <v>1330</v>
      </c>
      <c r="SUE38" t="s">
        <v>1331</v>
      </c>
      <c r="SUF38" t="s">
        <v>14</v>
      </c>
      <c r="SUG38" s="9">
        <v>45195</v>
      </c>
      <c r="SUH38" s="9"/>
      <c r="SUI38" s="9"/>
      <c r="SUK38" s="10">
        <v>8</v>
      </c>
      <c r="SUP38"/>
      <c r="SUQ38" t="s">
        <v>1328</v>
      </c>
      <c r="SUR38" t="s">
        <v>1329</v>
      </c>
      <c r="SUS38" t="s">
        <v>1234</v>
      </c>
      <c r="SUT38" t="s">
        <v>1330</v>
      </c>
      <c r="SUU38" t="s">
        <v>1331</v>
      </c>
      <c r="SUV38" t="s">
        <v>14</v>
      </c>
      <c r="SUW38" s="9">
        <v>45195</v>
      </c>
      <c r="SUX38" s="9"/>
      <c r="SUY38" s="9"/>
      <c r="SVA38" s="10">
        <v>8</v>
      </c>
      <c r="SVF38"/>
      <c r="SVG38" t="s">
        <v>1328</v>
      </c>
      <c r="SVH38" t="s">
        <v>1329</v>
      </c>
      <c r="SVI38" t="s">
        <v>1234</v>
      </c>
      <c r="SVJ38" t="s">
        <v>1330</v>
      </c>
      <c r="SVK38" t="s">
        <v>1331</v>
      </c>
      <c r="SVL38" t="s">
        <v>14</v>
      </c>
      <c r="SVM38" s="9">
        <v>45195</v>
      </c>
      <c r="SVN38" s="9"/>
      <c r="SVO38" s="9"/>
      <c r="SVQ38" s="10">
        <v>8</v>
      </c>
      <c r="SVV38"/>
      <c r="SVW38" t="s">
        <v>1328</v>
      </c>
      <c r="SVX38" t="s">
        <v>1329</v>
      </c>
      <c r="SVY38" t="s">
        <v>1234</v>
      </c>
      <c r="SVZ38" t="s">
        <v>1330</v>
      </c>
      <c r="SWA38" t="s">
        <v>1331</v>
      </c>
      <c r="SWB38" t="s">
        <v>14</v>
      </c>
      <c r="SWC38" s="9">
        <v>45195</v>
      </c>
      <c r="SWD38" s="9"/>
      <c r="SWE38" s="9"/>
      <c r="SWG38" s="10">
        <v>8</v>
      </c>
      <c r="SWL38"/>
      <c r="SWM38" t="s">
        <v>1328</v>
      </c>
      <c r="SWN38" t="s">
        <v>1329</v>
      </c>
      <c r="SWO38" t="s">
        <v>1234</v>
      </c>
      <c r="SWP38" t="s">
        <v>1330</v>
      </c>
      <c r="SWQ38" t="s">
        <v>1331</v>
      </c>
      <c r="SWR38" t="s">
        <v>14</v>
      </c>
      <c r="SWS38" s="9">
        <v>45195</v>
      </c>
      <c r="SWT38" s="9"/>
      <c r="SWU38" s="9"/>
      <c r="SWW38" s="10">
        <v>8</v>
      </c>
      <c r="SXB38"/>
      <c r="SXC38" t="s">
        <v>1328</v>
      </c>
      <c r="SXD38" t="s">
        <v>1329</v>
      </c>
      <c r="SXE38" t="s">
        <v>1234</v>
      </c>
      <c r="SXF38" t="s">
        <v>1330</v>
      </c>
      <c r="SXG38" t="s">
        <v>1331</v>
      </c>
      <c r="SXH38" t="s">
        <v>14</v>
      </c>
      <c r="SXI38" s="9">
        <v>45195</v>
      </c>
      <c r="SXJ38" s="9"/>
      <c r="SXK38" s="9"/>
      <c r="SXM38" s="10">
        <v>8</v>
      </c>
      <c r="SXR38"/>
      <c r="SXS38" t="s">
        <v>1328</v>
      </c>
      <c r="SXT38" t="s">
        <v>1329</v>
      </c>
      <c r="SXU38" t="s">
        <v>1234</v>
      </c>
      <c r="SXV38" t="s">
        <v>1330</v>
      </c>
      <c r="SXW38" t="s">
        <v>1331</v>
      </c>
      <c r="SXX38" t="s">
        <v>14</v>
      </c>
      <c r="SXY38" s="9">
        <v>45195</v>
      </c>
      <c r="SXZ38" s="9"/>
      <c r="SYA38" s="9"/>
      <c r="SYC38" s="10">
        <v>8</v>
      </c>
      <c r="SYH38"/>
      <c r="SYI38" t="s">
        <v>1328</v>
      </c>
      <c r="SYJ38" t="s">
        <v>1329</v>
      </c>
      <c r="SYK38" t="s">
        <v>1234</v>
      </c>
      <c r="SYL38" t="s">
        <v>1330</v>
      </c>
      <c r="SYM38" t="s">
        <v>1331</v>
      </c>
      <c r="SYN38" t="s">
        <v>14</v>
      </c>
      <c r="SYO38" s="9">
        <v>45195</v>
      </c>
      <c r="SYP38" s="9"/>
      <c r="SYQ38" s="9"/>
      <c r="SYS38" s="10">
        <v>8</v>
      </c>
      <c r="SYX38"/>
      <c r="SYY38" t="s">
        <v>1328</v>
      </c>
      <c r="SYZ38" t="s">
        <v>1329</v>
      </c>
      <c r="SZA38" t="s">
        <v>1234</v>
      </c>
      <c r="SZB38" t="s">
        <v>1330</v>
      </c>
      <c r="SZC38" t="s">
        <v>1331</v>
      </c>
      <c r="SZD38" t="s">
        <v>14</v>
      </c>
      <c r="SZE38" s="9">
        <v>45195</v>
      </c>
      <c r="SZF38" s="9"/>
      <c r="SZG38" s="9"/>
      <c r="SZI38" s="10">
        <v>8</v>
      </c>
      <c r="SZN38"/>
      <c r="SZO38" t="s">
        <v>1328</v>
      </c>
      <c r="SZP38" t="s">
        <v>1329</v>
      </c>
      <c r="SZQ38" t="s">
        <v>1234</v>
      </c>
      <c r="SZR38" t="s">
        <v>1330</v>
      </c>
      <c r="SZS38" t="s">
        <v>1331</v>
      </c>
      <c r="SZT38" t="s">
        <v>14</v>
      </c>
      <c r="SZU38" s="9">
        <v>45195</v>
      </c>
      <c r="SZV38" s="9"/>
      <c r="SZW38" s="9"/>
      <c r="SZY38" s="10">
        <v>8</v>
      </c>
      <c r="TAD38"/>
      <c r="TAE38" t="s">
        <v>1328</v>
      </c>
      <c r="TAF38" t="s">
        <v>1329</v>
      </c>
      <c r="TAG38" t="s">
        <v>1234</v>
      </c>
      <c r="TAH38" t="s">
        <v>1330</v>
      </c>
      <c r="TAI38" t="s">
        <v>1331</v>
      </c>
      <c r="TAJ38" t="s">
        <v>14</v>
      </c>
      <c r="TAK38" s="9">
        <v>45195</v>
      </c>
      <c r="TAL38" s="9"/>
      <c r="TAM38" s="9"/>
      <c r="TAO38" s="10">
        <v>8</v>
      </c>
      <c r="TAT38"/>
      <c r="TAU38" t="s">
        <v>1328</v>
      </c>
      <c r="TAV38" t="s">
        <v>1329</v>
      </c>
      <c r="TAW38" t="s">
        <v>1234</v>
      </c>
      <c r="TAX38" t="s">
        <v>1330</v>
      </c>
      <c r="TAY38" t="s">
        <v>1331</v>
      </c>
      <c r="TAZ38" t="s">
        <v>14</v>
      </c>
      <c r="TBA38" s="9">
        <v>45195</v>
      </c>
      <c r="TBB38" s="9"/>
      <c r="TBC38" s="9"/>
      <c r="TBE38" s="10">
        <v>8</v>
      </c>
      <c r="TBJ38"/>
      <c r="TBK38" t="s">
        <v>1328</v>
      </c>
      <c r="TBL38" t="s">
        <v>1329</v>
      </c>
      <c r="TBM38" t="s">
        <v>1234</v>
      </c>
      <c r="TBN38" t="s">
        <v>1330</v>
      </c>
      <c r="TBO38" t="s">
        <v>1331</v>
      </c>
      <c r="TBP38" t="s">
        <v>14</v>
      </c>
      <c r="TBQ38" s="9">
        <v>45195</v>
      </c>
      <c r="TBR38" s="9"/>
      <c r="TBS38" s="9"/>
      <c r="TBU38" s="10">
        <v>8</v>
      </c>
      <c r="TBZ38"/>
      <c r="TCA38" t="s">
        <v>1328</v>
      </c>
      <c r="TCB38" t="s">
        <v>1329</v>
      </c>
      <c r="TCC38" t="s">
        <v>1234</v>
      </c>
      <c r="TCD38" t="s">
        <v>1330</v>
      </c>
      <c r="TCE38" t="s">
        <v>1331</v>
      </c>
      <c r="TCF38" t="s">
        <v>14</v>
      </c>
      <c r="TCG38" s="9">
        <v>45195</v>
      </c>
      <c r="TCH38" s="9"/>
      <c r="TCI38" s="9"/>
      <c r="TCK38" s="10">
        <v>8</v>
      </c>
      <c r="TCP38"/>
      <c r="TCQ38" t="s">
        <v>1328</v>
      </c>
      <c r="TCR38" t="s">
        <v>1329</v>
      </c>
      <c r="TCS38" t="s">
        <v>1234</v>
      </c>
      <c r="TCT38" t="s">
        <v>1330</v>
      </c>
      <c r="TCU38" t="s">
        <v>1331</v>
      </c>
      <c r="TCV38" t="s">
        <v>14</v>
      </c>
      <c r="TCW38" s="9">
        <v>45195</v>
      </c>
      <c r="TCX38" s="9"/>
      <c r="TCY38" s="9"/>
      <c r="TDA38" s="10">
        <v>8</v>
      </c>
      <c r="TDF38"/>
      <c r="TDG38" t="s">
        <v>1328</v>
      </c>
      <c r="TDH38" t="s">
        <v>1329</v>
      </c>
      <c r="TDI38" t="s">
        <v>1234</v>
      </c>
      <c r="TDJ38" t="s">
        <v>1330</v>
      </c>
      <c r="TDK38" t="s">
        <v>1331</v>
      </c>
      <c r="TDL38" t="s">
        <v>14</v>
      </c>
      <c r="TDM38" s="9">
        <v>45195</v>
      </c>
      <c r="TDN38" s="9"/>
      <c r="TDO38" s="9"/>
      <c r="TDQ38" s="10">
        <v>8</v>
      </c>
      <c r="TDV38"/>
      <c r="TDW38" t="s">
        <v>1328</v>
      </c>
      <c r="TDX38" t="s">
        <v>1329</v>
      </c>
      <c r="TDY38" t="s">
        <v>1234</v>
      </c>
      <c r="TDZ38" t="s">
        <v>1330</v>
      </c>
      <c r="TEA38" t="s">
        <v>1331</v>
      </c>
      <c r="TEB38" t="s">
        <v>14</v>
      </c>
      <c r="TEC38" s="9">
        <v>45195</v>
      </c>
      <c r="TED38" s="9"/>
      <c r="TEE38" s="9"/>
      <c r="TEG38" s="10">
        <v>8</v>
      </c>
      <c r="TEL38"/>
      <c r="TEM38" t="s">
        <v>1328</v>
      </c>
      <c r="TEN38" t="s">
        <v>1329</v>
      </c>
      <c r="TEO38" t="s">
        <v>1234</v>
      </c>
      <c r="TEP38" t="s">
        <v>1330</v>
      </c>
      <c r="TEQ38" t="s">
        <v>1331</v>
      </c>
      <c r="TER38" t="s">
        <v>14</v>
      </c>
      <c r="TES38" s="9">
        <v>45195</v>
      </c>
      <c r="TET38" s="9"/>
      <c r="TEU38" s="9"/>
      <c r="TEW38" s="10">
        <v>8</v>
      </c>
      <c r="TFB38"/>
      <c r="TFC38" t="s">
        <v>1328</v>
      </c>
      <c r="TFD38" t="s">
        <v>1329</v>
      </c>
      <c r="TFE38" t="s">
        <v>1234</v>
      </c>
      <c r="TFF38" t="s">
        <v>1330</v>
      </c>
      <c r="TFG38" t="s">
        <v>1331</v>
      </c>
      <c r="TFH38" t="s">
        <v>14</v>
      </c>
      <c r="TFI38" s="9">
        <v>45195</v>
      </c>
      <c r="TFJ38" s="9"/>
      <c r="TFK38" s="9"/>
      <c r="TFM38" s="10">
        <v>8</v>
      </c>
      <c r="TFR38"/>
      <c r="TFS38" t="s">
        <v>1328</v>
      </c>
      <c r="TFT38" t="s">
        <v>1329</v>
      </c>
      <c r="TFU38" t="s">
        <v>1234</v>
      </c>
      <c r="TFV38" t="s">
        <v>1330</v>
      </c>
      <c r="TFW38" t="s">
        <v>1331</v>
      </c>
      <c r="TFX38" t="s">
        <v>14</v>
      </c>
      <c r="TFY38" s="9">
        <v>45195</v>
      </c>
      <c r="TFZ38" s="9"/>
      <c r="TGA38" s="9"/>
      <c r="TGC38" s="10">
        <v>8</v>
      </c>
      <c r="TGH38"/>
      <c r="TGI38" t="s">
        <v>1328</v>
      </c>
      <c r="TGJ38" t="s">
        <v>1329</v>
      </c>
      <c r="TGK38" t="s">
        <v>1234</v>
      </c>
      <c r="TGL38" t="s">
        <v>1330</v>
      </c>
      <c r="TGM38" t="s">
        <v>1331</v>
      </c>
      <c r="TGN38" t="s">
        <v>14</v>
      </c>
      <c r="TGO38" s="9">
        <v>45195</v>
      </c>
      <c r="TGP38" s="9"/>
      <c r="TGQ38" s="9"/>
      <c r="TGS38" s="10">
        <v>8</v>
      </c>
      <c r="TGX38"/>
      <c r="TGY38" t="s">
        <v>1328</v>
      </c>
      <c r="TGZ38" t="s">
        <v>1329</v>
      </c>
      <c r="THA38" t="s">
        <v>1234</v>
      </c>
      <c r="THB38" t="s">
        <v>1330</v>
      </c>
      <c r="THC38" t="s">
        <v>1331</v>
      </c>
      <c r="THD38" t="s">
        <v>14</v>
      </c>
      <c r="THE38" s="9">
        <v>45195</v>
      </c>
      <c r="THF38" s="9"/>
      <c r="THG38" s="9"/>
      <c r="THI38" s="10">
        <v>8</v>
      </c>
      <c r="THN38"/>
      <c r="THO38" t="s">
        <v>1328</v>
      </c>
      <c r="THP38" t="s">
        <v>1329</v>
      </c>
      <c r="THQ38" t="s">
        <v>1234</v>
      </c>
      <c r="THR38" t="s">
        <v>1330</v>
      </c>
      <c r="THS38" t="s">
        <v>1331</v>
      </c>
      <c r="THT38" t="s">
        <v>14</v>
      </c>
      <c r="THU38" s="9">
        <v>45195</v>
      </c>
      <c r="THV38" s="9"/>
      <c r="THW38" s="9"/>
      <c r="THY38" s="10">
        <v>8</v>
      </c>
      <c r="TID38"/>
      <c r="TIE38" t="s">
        <v>1328</v>
      </c>
      <c r="TIF38" t="s">
        <v>1329</v>
      </c>
      <c r="TIG38" t="s">
        <v>1234</v>
      </c>
      <c r="TIH38" t="s">
        <v>1330</v>
      </c>
      <c r="TII38" t="s">
        <v>1331</v>
      </c>
      <c r="TIJ38" t="s">
        <v>14</v>
      </c>
      <c r="TIK38" s="9">
        <v>45195</v>
      </c>
      <c r="TIL38" s="9"/>
      <c r="TIM38" s="9"/>
      <c r="TIO38" s="10">
        <v>8</v>
      </c>
      <c r="TIT38"/>
      <c r="TIU38" t="s">
        <v>1328</v>
      </c>
      <c r="TIV38" t="s">
        <v>1329</v>
      </c>
      <c r="TIW38" t="s">
        <v>1234</v>
      </c>
      <c r="TIX38" t="s">
        <v>1330</v>
      </c>
      <c r="TIY38" t="s">
        <v>1331</v>
      </c>
      <c r="TIZ38" t="s">
        <v>14</v>
      </c>
      <c r="TJA38" s="9">
        <v>45195</v>
      </c>
      <c r="TJB38" s="9"/>
      <c r="TJC38" s="9"/>
      <c r="TJE38" s="10">
        <v>8</v>
      </c>
      <c r="TJJ38"/>
      <c r="TJK38" t="s">
        <v>1328</v>
      </c>
      <c r="TJL38" t="s">
        <v>1329</v>
      </c>
      <c r="TJM38" t="s">
        <v>1234</v>
      </c>
      <c r="TJN38" t="s">
        <v>1330</v>
      </c>
      <c r="TJO38" t="s">
        <v>1331</v>
      </c>
      <c r="TJP38" t="s">
        <v>14</v>
      </c>
      <c r="TJQ38" s="9">
        <v>45195</v>
      </c>
      <c r="TJR38" s="9"/>
      <c r="TJS38" s="9"/>
      <c r="TJU38" s="10">
        <v>8</v>
      </c>
      <c r="TJZ38"/>
      <c r="TKA38" t="s">
        <v>1328</v>
      </c>
      <c r="TKB38" t="s">
        <v>1329</v>
      </c>
      <c r="TKC38" t="s">
        <v>1234</v>
      </c>
      <c r="TKD38" t="s">
        <v>1330</v>
      </c>
      <c r="TKE38" t="s">
        <v>1331</v>
      </c>
      <c r="TKF38" t="s">
        <v>14</v>
      </c>
      <c r="TKG38" s="9">
        <v>45195</v>
      </c>
      <c r="TKH38" s="9"/>
      <c r="TKI38" s="9"/>
      <c r="TKK38" s="10">
        <v>8</v>
      </c>
      <c r="TKP38"/>
      <c r="TKQ38" t="s">
        <v>1328</v>
      </c>
      <c r="TKR38" t="s">
        <v>1329</v>
      </c>
      <c r="TKS38" t="s">
        <v>1234</v>
      </c>
      <c r="TKT38" t="s">
        <v>1330</v>
      </c>
      <c r="TKU38" t="s">
        <v>1331</v>
      </c>
      <c r="TKV38" t="s">
        <v>14</v>
      </c>
      <c r="TKW38" s="9">
        <v>45195</v>
      </c>
      <c r="TKX38" s="9"/>
      <c r="TKY38" s="9"/>
      <c r="TLA38" s="10">
        <v>8</v>
      </c>
      <c r="TLF38"/>
      <c r="TLG38" t="s">
        <v>1328</v>
      </c>
      <c r="TLH38" t="s">
        <v>1329</v>
      </c>
      <c r="TLI38" t="s">
        <v>1234</v>
      </c>
      <c r="TLJ38" t="s">
        <v>1330</v>
      </c>
      <c r="TLK38" t="s">
        <v>1331</v>
      </c>
      <c r="TLL38" t="s">
        <v>14</v>
      </c>
      <c r="TLM38" s="9">
        <v>45195</v>
      </c>
      <c r="TLN38" s="9"/>
      <c r="TLO38" s="9"/>
      <c r="TLQ38" s="10">
        <v>8</v>
      </c>
      <c r="TLV38"/>
      <c r="TLW38" t="s">
        <v>1328</v>
      </c>
      <c r="TLX38" t="s">
        <v>1329</v>
      </c>
      <c r="TLY38" t="s">
        <v>1234</v>
      </c>
      <c r="TLZ38" t="s">
        <v>1330</v>
      </c>
      <c r="TMA38" t="s">
        <v>1331</v>
      </c>
      <c r="TMB38" t="s">
        <v>14</v>
      </c>
      <c r="TMC38" s="9">
        <v>45195</v>
      </c>
      <c r="TMD38" s="9"/>
      <c r="TME38" s="9"/>
      <c r="TMG38" s="10">
        <v>8</v>
      </c>
      <c r="TML38"/>
      <c r="TMM38" t="s">
        <v>1328</v>
      </c>
      <c r="TMN38" t="s">
        <v>1329</v>
      </c>
      <c r="TMO38" t="s">
        <v>1234</v>
      </c>
      <c r="TMP38" t="s">
        <v>1330</v>
      </c>
      <c r="TMQ38" t="s">
        <v>1331</v>
      </c>
      <c r="TMR38" t="s">
        <v>14</v>
      </c>
      <c r="TMS38" s="9">
        <v>45195</v>
      </c>
      <c r="TMT38" s="9"/>
      <c r="TMU38" s="9"/>
      <c r="TMW38" s="10">
        <v>8</v>
      </c>
      <c r="TNB38"/>
      <c r="TNC38" t="s">
        <v>1328</v>
      </c>
      <c r="TND38" t="s">
        <v>1329</v>
      </c>
      <c r="TNE38" t="s">
        <v>1234</v>
      </c>
      <c r="TNF38" t="s">
        <v>1330</v>
      </c>
      <c r="TNG38" t="s">
        <v>1331</v>
      </c>
      <c r="TNH38" t="s">
        <v>14</v>
      </c>
      <c r="TNI38" s="9">
        <v>45195</v>
      </c>
      <c r="TNJ38" s="9"/>
      <c r="TNK38" s="9"/>
      <c r="TNM38" s="10">
        <v>8</v>
      </c>
      <c r="TNR38"/>
      <c r="TNS38" t="s">
        <v>1328</v>
      </c>
      <c r="TNT38" t="s">
        <v>1329</v>
      </c>
      <c r="TNU38" t="s">
        <v>1234</v>
      </c>
      <c r="TNV38" t="s">
        <v>1330</v>
      </c>
      <c r="TNW38" t="s">
        <v>1331</v>
      </c>
      <c r="TNX38" t="s">
        <v>14</v>
      </c>
      <c r="TNY38" s="9">
        <v>45195</v>
      </c>
      <c r="TNZ38" s="9"/>
      <c r="TOA38" s="9"/>
      <c r="TOC38" s="10">
        <v>8</v>
      </c>
      <c r="TOH38"/>
      <c r="TOI38" t="s">
        <v>1328</v>
      </c>
      <c r="TOJ38" t="s">
        <v>1329</v>
      </c>
      <c r="TOK38" t="s">
        <v>1234</v>
      </c>
      <c r="TOL38" t="s">
        <v>1330</v>
      </c>
      <c r="TOM38" t="s">
        <v>1331</v>
      </c>
      <c r="TON38" t="s">
        <v>14</v>
      </c>
      <c r="TOO38" s="9">
        <v>45195</v>
      </c>
      <c r="TOP38" s="9"/>
      <c r="TOQ38" s="9"/>
      <c r="TOS38" s="10">
        <v>8</v>
      </c>
      <c r="TOX38"/>
      <c r="TOY38" t="s">
        <v>1328</v>
      </c>
      <c r="TOZ38" t="s">
        <v>1329</v>
      </c>
      <c r="TPA38" t="s">
        <v>1234</v>
      </c>
      <c r="TPB38" t="s">
        <v>1330</v>
      </c>
      <c r="TPC38" t="s">
        <v>1331</v>
      </c>
      <c r="TPD38" t="s">
        <v>14</v>
      </c>
      <c r="TPE38" s="9">
        <v>45195</v>
      </c>
      <c r="TPF38" s="9"/>
      <c r="TPG38" s="9"/>
      <c r="TPI38" s="10">
        <v>8</v>
      </c>
      <c r="TPN38"/>
      <c r="TPO38" t="s">
        <v>1328</v>
      </c>
      <c r="TPP38" t="s">
        <v>1329</v>
      </c>
      <c r="TPQ38" t="s">
        <v>1234</v>
      </c>
      <c r="TPR38" t="s">
        <v>1330</v>
      </c>
      <c r="TPS38" t="s">
        <v>1331</v>
      </c>
      <c r="TPT38" t="s">
        <v>14</v>
      </c>
      <c r="TPU38" s="9">
        <v>45195</v>
      </c>
      <c r="TPV38" s="9"/>
      <c r="TPW38" s="9"/>
      <c r="TPY38" s="10">
        <v>8</v>
      </c>
      <c r="TQD38"/>
      <c r="TQE38" t="s">
        <v>1328</v>
      </c>
      <c r="TQF38" t="s">
        <v>1329</v>
      </c>
      <c r="TQG38" t="s">
        <v>1234</v>
      </c>
      <c r="TQH38" t="s">
        <v>1330</v>
      </c>
      <c r="TQI38" t="s">
        <v>1331</v>
      </c>
      <c r="TQJ38" t="s">
        <v>14</v>
      </c>
      <c r="TQK38" s="9">
        <v>45195</v>
      </c>
      <c r="TQL38" s="9"/>
      <c r="TQM38" s="9"/>
      <c r="TQO38" s="10">
        <v>8</v>
      </c>
      <c r="TQT38"/>
      <c r="TQU38" t="s">
        <v>1328</v>
      </c>
      <c r="TQV38" t="s">
        <v>1329</v>
      </c>
      <c r="TQW38" t="s">
        <v>1234</v>
      </c>
      <c r="TQX38" t="s">
        <v>1330</v>
      </c>
      <c r="TQY38" t="s">
        <v>1331</v>
      </c>
      <c r="TQZ38" t="s">
        <v>14</v>
      </c>
      <c r="TRA38" s="9">
        <v>45195</v>
      </c>
      <c r="TRB38" s="9"/>
      <c r="TRC38" s="9"/>
      <c r="TRE38" s="10">
        <v>8</v>
      </c>
      <c r="TRJ38"/>
      <c r="TRK38" t="s">
        <v>1328</v>
      </c>
      <c r="TRL38" t="s">
        <v>1329</v>
      </c>
      <c r="TRM38" t="s">
        <v>1234</v>
      </c>
      <c r="TRN38" t="s">
        <v>1330</v>
      </c>
      <c r="TRO38" t="s">
        <v>1331</v>
      </c>
      <c r="TRP38" t="s">
        <v>14</v>
      </c>
      <c r="TRQ38" s="9">
        <v>45195</v>
      </c>
      <c r="TRR38" s="9"/>
      <c r="TRS38" s="9"/>
      <c r="TRU38" s="10">
        <v>8</v>
      </c>
      <c r="TRZ38"/>
      <c r="TSA38" t="s">
        <v>1328</v>
      </c>
      <c r="TSB38" t="s">
        <v>1329</v>
      </c>
      <c r="TSC38" t="s">
        <v>1234</v>
      </c>
      <c r="TSD38" t="s">
        <v>1330</v>
      </c>
      <c r="TSE38" t="s">
        <v>1331</v>
      </c>
      <c r="TSF38" t="s">
        <v>14</v>
      </c>
      <c r="TSG38" s="9">
        <v>45195</v>
      </c>
      <c r="TSH38" s="9"/>
      <c r="TSI38" s="9"/>
      <c r="TSK38" s="10">
        <v>8</v>
      </c>
      <c r="TSP38"/>
      <c r="TSQ38" t="s">
        <v>1328</v>
      </c>
      <c r="TSR38" t="s">
        <v>1329</v>
      </c>
      <c r="TSS38" t="s">
        <v>1234</v>
      </c>
      <c r="TST38" t="s">
        <v>1330</v>
      </c>
      <c r="TSU38" t="s">
        <v>1331</v>
      </c>
      <c r="TSV38" t="s">
        <v>14</v>
      </c>
      <c r="TSW38" s="9">
        <v>45195</v>
      </c>
      <c r="TSX38" s="9"/>
      <c r="TSY38" s="9"/>
      <c r="TTA38" s="10">
        <v>8</v>
      </c>
      <c r="TTF38"/>
      <c r="TTG38" t="s">
        <v>1328</v>
      </c>
      <c r="TTH38" t="s">
        <v>1329</v>
      </c>
      <c r="TTI38" t="s">
        <v>1234</v>
      </c>
      <c r="TTJ38" t="s">
        <v>1330</v>
      </c>
      <c r="TTK38" t="s">
        <v>1331</v>
      </c>
      <c r="TTL38" t="s">
        <v>14</v>
      </c>
      <c r="TTM38" s="9">
        <v>45195</v>
      </c>
      <c r="TTN38" s="9"/>
      <c r="TTO38" s="9"/>
      <c r="TTQ38" s="10">
        <v>8</v>
      </c>
      <c r="TTV38"/>
      <c r="TTW38" t="s">
        <v>1328</v>
      </c>
      <c r="TTX38" t="s">
        <v>1329</v>
      </c>
      <c r="TTY38" t="s">
        <v>1234</v>
      </c>
      <c r="TTZ38" t="s">
        <v>1330</v>
      </c>
      <c r="TUA38" t="s">
        <v>1331</v>
      </c>
      <c r="TUB38" t="s">
        <v>14</v>
      </c>
      <c r="TUC38" s="9">
        <v>45195</v>
      </c>
      <c r="TUD38" s="9"/>
      <c r="TUE38" s="9"/>
      <c r="TUG38" s="10">
        <v>8</v>
      </c>
      <c r="TUL38"/>
      <c r="TUM38" t="s">
        <v>1328</v>
      </c>
      <c r="TUN38" t="s">
        <v>1329</v>
      </c>
      <c r="TUO38" t="s">
        <v>1234</v>
      </c>
      <c r="TUP38" t="s">
        <v>1330</v>
      </c>
      <c r="TUQ38" t="s">
        <v>1331</v>
      </c>
      <c r="TUR38" t="s">
        <v>14</v>
      </c>
      <c r="TUS38" s="9">
        <v>45195</v>
      </c>
      <c r="TUT38" s="9"/>
      <c r="TUU38" s="9"/>
      <c r="TUW38" s="10">
        <v>8</v>
      </c>
      <c r="TVB38"/>
      <c r="TVC38" t="s">
        <v>1328</v>
      </c>
      <c r="TVD38" t="s">
        <v>1329</v>
      </c>
      <c r="TVE38" t="s">
        <v>1234</v>
      </c>
      <c r="TVF38" t="s">
        <v>1330</v>
      </c>
      <c r="TVG38" t="s">
        <v>1331</v>
      </c>
      <c r="TVH38" t="s">
        <v>14</v>
      </c>
      <c r="TVI38" s="9">
        <v>45195</v>
      </c>
      <c r="TVJ38" s="9"/>
      <c r="TVK38" s="9"/>
      <c r="TVM38" s="10">
        <v>8</v>
      </c>
      <c r="TVR38"/>
      <c r="TVS38" t="s">
        <v>1328</v>
      </c>
      <c r="TVT38" t="s">
        <v>1329</v>
      </c>
      <c r="TVU38" t="s">
        <v>1234</v>
      </c>
      <c r="TVV38" t="s">
        <v>1330</v>
      </c>
      <c r="TVW38" t="s">
        <v>1331</v>
      </c>
      <c r="TVX38" t="s">
        <v>14</v>
      </c>
      <c r="TVY38" s="9">
        <v>45195</v>
      </c>
      <c r="TVZ38" s="9"/>
      <c r="TWA38" s="9"/>
      <c r="TWC38" s="10">
        <v>8</v>
      </c>
      <c r="TWH38"/>
      <c r="TWI38" t="s">
        <v>1328</v>
      </c>
      <c r="TWJ38" t="s">
        <v>1329</v>
      </c>
      <c r="TWK38" t="s">
        <v>1234</v>
      </c>
      <c r="TWL38" t="s">
        <v>1330</v>
      </c>
      <c r="TWM38" t="s">
        <v>1331</v>
      </c>
      <c r="TWN38" t="s">
        <v>14</v>
      </c>
      <c r="TWO38" s="9">
        <v>45195</v>
      </c>
      <c r="TWP38" s="9"/>
      <c r="TWQ38" s="9"/>
      <c r="TWS38" s="10">
        <v>8</v>
      </c>
      <c r="TWX38"/>
      <c r="TWY38" t="s">
        <v>1328</v>
      </c>
      <c r="TWZ38" t="s">
        <v>1329</v>
      </c>
      <c r="TXA38" t="s">
        <v>1234</v>
      </c>
      <c r="TXB38" t="s">
        <v>1330</v>
      </c>
      <c r="TXC38" t="s">
        <v>1331</v>
      </c>
      <c r="TXD38" t="s">
        <v>14</v>
      </c>
      <c r="TXE38" s="9">
        <v>45195</v>
      </c>
      <c r="TXF38" s="9"/>
      <c r="TXG38" s="9"/>
      <c r="TXI38" s="10">
        <v>8</v>
      </c>
      <c r="TXN38"/>
      <c r="TXO38" t="s">
        <v>1328</v>
      </c>
      <c r="TXP38" t="s">
        <v>1329</v>
      </c>
      <c r="TXQ38" t="s">
        <v>1234</v>
      </c>
      <c r="TXR38" t="s">
        <v>1330</v>
      </c>
      <c r="TXS38" t="s">
        <v>1331</v>
      </c>
      <c r="TXT38" t="s">
        <v>14</v>
      </c>
      <c r="TXU38" s="9">
        <v>45195</v>
      </c>
      <c r="TXV38" s="9"/>
      <c r="TXW38" s="9"/>
      <c r="TXY38" s="10">
        <v>8</v>
      </c>
      <c r="TYD38"/>
      <c r="TYE38" t="s">
        <v>1328</v>
      </c>
      <c r="TYF38" t="s">
        <v>1329</v>
      </c>
      <c r="TYG38" t="s">
        <v>1234</v>
      </c>
      <c r="TYH38" t="s">
        <v>1330</v>
      </c>
      <c r="TYI38" t="s">
        <v>1331</v>
      </c>
      <c r="TYJ38" t="s">
        <v>14</v>
      </c>
      <c r="TYK38" s="9">
        <v>45195</v>
      </c>
      <c r="TYL38" s="9"/>
      <c r="TYM38" s="9"/>
      <c r="TYO38" s="10">
        <v>8</v>
      </c>
      <c r="TYT38"/>
      <c r="TYU38" t="s">
        <v>1328</v>
      </c>
      <c r="TYV38" t="s">
        <v>1329</v>
      </c>
      <c r="TYW38" t="s">
        <v>1234</v>
      </c>
      <c r="TYX38" t="s">
        <v>1330</v>
      </c>
      <c r="TYY38" t="s">
        <v>1331</v>
      </c>
      <c r="TYZ38" t="s">
        <v>14</v>
      </c>
      <c r="TZA38" s="9">
        <v>45195</v>
      </c>
      <c r="TZB38" s="9"/>
      <c r="TZC38" s="9"/>
      <c r="TZE38" s="10">
        <v>8</v>
      </c>
      <c r="TZJ38"/>
      <c r="TZK38" t="s">
        <v>1328</v>
      </c>
      <c r="TZL38" t="s">
        <v>1329</v>
      </c>
      <c r="TZM38" t="s">
        <v>1234</v>
      </c>
      <c r="TZN38" t="s">
        <v>1330</v>
      </c>
      <c r="TZO38" t="s">
        <v>1331</v>
      </c>
      <c r="TZP38" t="s">
        <v>14</v>
      </c>
      <c r="TZQ38" s="9">
        <v>45195</v>
      </c>
      <c r="TZR38" s="9"/>
      <c r="TZS38" s="9"/>
      <c r="TZU38" s="10">
        <v>8</v>
      </c>
      <c r="TZZ38"/>
      <c r="UAA38" t="s">
        <v>1328</v>
      </c>
      <c r="UAB38" t="s">
        <v>1329</v>
      </c>
      <c r="UAC38" t="s">
        <v>1234</v>
      </c>
      <c r="UAD38" t="s">
        <v>1330</v>
      </c>
      <c r="UAE38" t="s">
        <v>1331</v>
      </c>
      <c r="UAF38" t="s">
        <v>14</v>
      </c>
      <c r="UAG38" s="9">
        <v>45195</v>
      </c>
      <c r="UAH38" s="9"/>
      <c r="UAI38" s="9"/>
      <c r="UAK38" s="10">
        <v>8</v>
      </c>
      <c r="UAP38"/>
      <c r="UAQ38" t="s">
        <v>1328</v>
      </c>
      <c r="UAR38" t="s">
        <v>1329</v>
      </c>
      <c r="UAS38" t="s">
        <v>1234</v>
      </c>
      <c r="UAT38" t="s">
        <v>1330</v>
      </c>
      <c r="UAU38" t="s">
        <v>1331</v>
      </c>
      <c r="UAV38" t="s">
        <v>14</v>
      </c>
      <c r="UAW38" s="9">
        <v>45195</v>
      </c>
      <c r="UAX38" s="9"/>
      <c r="UAY38" s="9"/>
      <c r="UBA38" s="10">
        <v>8</v>
      </c>
      <c r="UBF38"/>
      <c r="UBG38" t="s">
        <v>1328</v>
      </c>
      <c r="UBH38" t="s">
        <v>1329</v>
      </c>
      <c r="UBI38" t="s">
        <v>1234</v>
      </c>
      <c r="UBJ38" t="s">
        <v>1330</v>
      </c>
      <c r="UBK38" t="s">
        <v>1331</v>
      </c>
      <c r="UBL38" t="s">
        <v>14</v>
      </c>
      <c r="UBM38" s="9">
        <v>45195</v>
      </c>
      <c r="UBN38" s="9"/>
      <c r="UBO38" s="9"/>
      <c r="UBQ38" s="10">
        <v>8</v>
      </c>
      <c r="UBV38"/>
      <c r="UBW38" t="s">
        <v>1328</v>
      </c>
      <c r="UBX38" t="s">
        <v>1329</v>
      </c>
      <c r="UBY38" t="s">
        <v>1234</v>
      </c>
      <c r="UBZ38" t="s">
        <v>1330</v>
      </c>
      <c r="UCA38" t="s">
        <v>1331</v>
      </c>
      <c r="UCB38" t="s">
        <v>14</v>
      </c>
      <c r="UCC38" s="9">
        <v>45195</v>
      </c>
      <c r="UCD38" s="9"/>
      <c r="UCE38" s="9"/>
      <c r="UCG38" s="10">
        <v>8</v>
      </c>
      <c r="UCL38"/>
      <c r="UCM38" t="s">
        <v>1328</v>
      </c>
      <c r="UCN38" t="s">
        <v>1329</v>
      </c>
      <c r="UCO38" t="s">
        <v>1234</v>
      </c>
      <c r="UCP38" t="s">
        <v>1330</v>
      </c>
      <c r="UCQ38" t="s">
        <v>1331</v>
      </c>
      <c r="UCR38" t="s">
        <v>14</v>
      </c>
      <c r="UCS38" s="9">
        <v>45195</v>
      </c>
      <c r="UCT38" s="9"/>
      <c r="UCU38" s="9"/>
      <c r="UCW38" s="10">
        <v>8</v>
      </c>
      <c r="UDB38"/>
      <c r="UDC38" t="s">
        <v>1328</v>
      </c>
      <c r="UDD38" t="s">
        <v>1329</v>
      </c>
      <c r="UDE38" t="s">
        <v>1234</v>
      </c>
      <c r="UDF38" t="s">
        <v>1330</v>
      </c>
      <c r="UDG38" t="s">
        <v>1331</v>
      </c>
      <c r="UDH38" t="s">
        <v>14</v>
      </c>
      <c r="UDI38" s="9">
        <v>45195</v>
      </c>
      <c r="UDJ38" s="9"/>
      <c r="UDK38" s="9"/>
      <c r="UDM38" s="10">
        <v>8</v>
      </c>
      <c r="UDR38"/>
      <c r="UDS38" t="s">
        <v>1328</v>
      </c>
      <c r="UDT38" t="s">
        <v>1329</v>
      </c>
      <c r="UDU38" t="s">
        <v>1234</v>
      </c>
      <c r="UDV38" t="s">
        <v>1330</v>
      </c>
      <c r="UDW38" t="s">
        <v>1331</v>
      </c>
      <c r="UDX38" t="s">
        <v>14</v>
      </c>
      <c r="UDY38" s="9">
        <v>45195</v>
      </c>
      <c r="UDZ38" s="9"/>
      <c r="UEA38" s="9"/>
      <c r="UEC38" s="10">
        <v>8</v>
      </c>
      <c r="UEH38"/>
      <c r="UEI38" t="s">
        <v>1328</v>
      </c>
      <c r="UEJ38" t="s">
        <v>1329</v>
      </c>
      <c r="UEK38" t="s">
        <v>1234</v>
      </c>
      <c r="UEL38" t="s">
        <v>1330</v>
      </c>
      <c r="UEM38" t="s">
        <v>1331</v>
      </c>
      <c r="UEN38" t="s">
        <v>14</v>
      </c>
      <c r="UEO38" s="9">
        <v>45195</v>
      </c>
      <c r="UEP38" s="9"/>
      <c r="UEQ38" s="9"/>
      <c r="UES38" s="10">
        <v>8</v>
      </c>
      <c r="UEX38"/>
      <c r="UEY38" t="s">
        <v>1328</v>
      </c>
      <c r="UEZ38" t="s">
        <v>1329</v>
      </c>
      <c r="UFA38" t="s">
        <v>1234</v>
      </c>
      <c r="UFB38" t="s">
        <v>1330</v>
      </c>
      <c r="UFC38" t="s">
        <v>1331</v>
      </c>
      <c r="UFD38" t="s">
        <v>14</v>
      </c>
      <c r="UFE38" s="9">
        <v>45195</v>
      </c>
      <c r="UFF38" s="9"/>
      <c r="UFG38" s="9"/>
      <c r="UFI38" s="10">
        <v>8</v>
      </c>
      <c r="UFN38"/>
      <c r="UFO38" t="s">
        <v>1328</v>
      </c>
      <c r="UFP38" t="s">
        <v>1329</v>
      </c>
      <c r="UFQ38" t="s">
        <v>1234</v>
      </c>
      <c r="UFR38" t="s">
        <v>1330</v>
      </c>
      <c r="UFS38" t="s">
        <v>1331</v>
      </c>
      <c r="UFT38" t="s">
        <v>14</v>
      </c>
      <c r="UFU38" s="9">
        <v>45195</v>
      </c>
      <c r="UFV38" s="9"/>
      <c r="UFW38" s="9"/>
      <c r="UFY38" s="10">
        <v>8</v>
      </c>
      <c r="UGD38"/>
      <c r="UGE38" t="s">
        <v>1328</v>
      </c>
      <c r="UGF38" t="s">
        <v>1329</v>
      </c>
      <c r="UGG38" t="s">
        <v>1234</v>
      </c>
      <c r="UGH38" t="s">
        <v>1330</v>
      </c>
      <c r="UGI38" t="s">
        <v>1331</v>
      </c>
      <c r="UGJ38" t="s">
        <v>14</v>
      </c>
      <c r="UGK38" s="9">
        <v>45195</v>
      </c>
      <c r="UGL38" s="9"/>
      <c r="UGM38" s="9"/>
      <c r="UGO38" s="10">
        <v>8</v>
      </c>
      <c r="UGT38"/>
      <c r="UGU38" t="s">
        <v>1328</v>
      </c>
      <c r="UGV38" t="s">
        <v>1329</v>
      </c>
      <c r="UGW38" t="s">
        <v>1234</v>
      </c>
      <c r="UGX38" t="s">
        <v>1330</v>
      </c>
      <c r="UGY38" t="s">
        <v>1331</v>
      </c>
      <c r="UGZ38" t="s">
        <v>14</v>
      </c>
      <c r="UHA38" s="9">
        <v>45195</v>
      </c>
      <c r="UHB38" s="9"/>
      <c r="UHC38" s="9"/>
      <c r="UHE38" s="10">
        <v>8</v>
      </c>
      <c r="UHJ38"/>
      <c r="UHK38" t="s">
        <v>1328</v>
      </c>
      <c r="UHL38" t="s">
        <v>1329</v>
      </c>
      <c r="UHM38" t="s">
        <v>1234</v>
      </c>
      <c r="UHN38" t="s">
        <v>1330</v>
      </c>
      <c r="UHO38" t="s">
        <v>1331</v>
      </c>
      <c r="UHP38" t="s">
        <v>14</v>
      </c>
      <c r="UHQ38" s="9">
        <v>45195</v>
      </c>
      <c r="UHR38" s="9"/>
      <c r="UHS38" s="9"/>
      <c r="UHU38" s="10">
        <v>8</v>
      </c>
      <c r="UHZ38"/>
      <c r="UIA38" t="s">
        <v>1328</v>
      </c>
      <c r="UIB38" t="s">
        <v>1329</v>
      </c>
      <c r="UIC38" t="s">
        <v>1234</v>
      </c>
      <c r="UID38" t="s">
        <v>1330</v>
      </c>
      <c r="UIE38" t="s">
        <v>1331</v>
      </c>
      <c r="UIF38" t="s">
        <v>14</v>
      </c>
      <c r="UIG38" s="9">
        <v>45195</v>
      </c>
      <c r="UIH38" s="9"/>
      <c r="UII38" s="9"/>
      <c r="UIK38" s="10">
        <v>8</v>
      </c>
      <c r="UIP38"/>
      <c r="UIQ38" t="s">
        <v>1328</v>
      </c>
      <c r="UIR38" t="s">
        <v>1329</v>
      </c>
      <c r="UIS38" t="s">
        <v>1234</v>
      </c>
      <c r="UIT38" t="s">
        <v>1330</v>
      </c>
      <c r="UIU38" t="s">
        <v>1331</v>
      </c>
      <c r="UIV38" t="s">
        <v>14</v>
      </c>
      <c r="UIW38" s="9">
        <v>45195</v>
      </c>
      <c r="UIX38" s="9"/>
      <c r="UIY38" s="9"/>
      <c r="UJA38" s="10">
        <v>8</v>
      </c>
      <c r="UJF38"/>
      <c r="UJG38" t="s">
        <v>1328</v>
      </c>
      <c r="UJH38" t="s">
        <v>1329</v>
      </c>
      <c r="UJI38" t="s">
        <v>1234</v>
      </c>
      <c r="UJJ38" t="s">
        <v>1330</v>
      </c>
      <c r="UJK38" t="s">
        <v>1331</v>
      </c>
      <c r="UJL38" t="s">
        <v>14</v>
      </c>
      <c r="UJM38" s="9">
        <v>45195</v>
      </c>
      <c r="UJN38" s="9"/>
      <c r="UJO38" s="9"/>
      <c r="UJQ38" s="10">
        <v>8</v>
      </c>
      <c r="UJV38"/>
      <c r="UJW38" t="s">
        <v>1328</v>
      </c>
      <c r="UJX38" t="s">
        <v>1329</v>
      </c>
      <c r="UJY38" t="s">
        <v>1234</v>
      </c>
      <c r="UJZ38" t="s">
        <v>1330</v>
      </c>
      <c r="UKA38" t="s">
        <v>1331</v>
      </c>
      <c r="UKB38" t="s">
        <v>14</v>
      </c>
      <c r="UKC38" s="9">
        <v>45195</v>
      </c>
      <c r="UKD38" s="9"/>
      <c r="UKE38" s="9"/>
      <c r="UKG38" s="10">
        <v>8</v>
      </c>
      <c r="UKL38"/>
      <c r="UKM38" t="s">
        <v>1328</v>
      </c>
      <c r="UKN38" t="s">
        <v>1329</v>
      </c>
      <c r="UKO38" t="s">
        <v>1234</v>
      </c>
      <c r="UKP38" t="s">
        <v>1330</v>
      </c>
      <c r="UKQ38" t="s">
        <v>1331</v>
      </c>
      <c r="UKR38" t="s">
        <v>14</v>
      </c>
      <c r="UKS38" s="9">
        <v>45195</v>
      </c>
      <c r="UKT38" s="9"/>
      <c r="UKU38" s="9"/>
      <c r="UKW38" s="10">
        <v>8</v>
      </c>
      <c r="ULB38"/>
      <c r="ULC38" t="s">
        <v>1328</v>
      </c>
      <c r="ULD38" t="s">
        <v>1329</v>
      </c>
      <c r="ULE38" t="s">
        <v>1234</v>
      </c>
      <c r="ULF38" t="s">
        <v>1330</v>
      </c>
      <c r="ULG38" t="s">
        <v>1331</v>
      </c>
      <c r="ULH38" t="s">
        <v>14</v>
      </c>
      <c r="ULI38" s="9">
        <v>45195</v>
      </c>
      <c r="ULJ38" s="9"/>
      <c r="ULK38" s="9"/>
      <c r="ULM38" s="10">
        <v>8</v>
      </c>
      <c r="ULR38"/>
      <c r="ULS38" t="s">
        <v>1328</v>
      </c>
      <c r="ULT38" t="s">
        <v>1329</v>
      </c>
      <c r="ULU38" t="s">
        <v>1234</v>
      </c>
      <c r="ULV38" t="s">
        <v>1330</v>
      </c>
      <c r="ULW38" t="s">
        <v>1331</v>
      </c>
      <c r="ULX38" t="s">
        <v>14</v>
      </c>
      <c r="ULY38" s="9">
        <v>45195</v>
      </c>
      <c r="ULZ38" s="9"/>
      <c r="UMA38" s="9"/>
      <c r="UMC38" s="10">
        <v>8</v>
      </c>
      <c r="UMH38"/>
      <c r="UMI38" t="s">
        <v>1328</v>
      </c>
      <c r="UMJ38" t="s">
        <v>1329</v>
      </c>
      <c r="UMK38" t="s">
        <v>1234</v>
      </c>
      <c r="UML38" t="s">
        <v>1330</v>
      </c>
      <c r="UMM38" t="s">
        <v>1331</v>
      </c>
      <c r="UMN38" t="s">
        <v>14</v>
      </c>
      <c r="UMO38" s="9">
        <v>45195</v>
      </c>
      <c r="UMP38" s="9"/>
      <c r="UMQ38" s="9"/>
      <c r="UMS38" s="10">
        <v>8</v>
      </c>
      <c r="UMX38"/>
      <c r="UMY38" t="s">
        <v>1328</v>
      </c>
      <c r="UMZ38" t="s">
        <v>1329</v>
      </c>
      <c r="UNA38" t="s">
        <v>1234</v>
      </c>
      <c r="UNB38" t="s">
        <v>1330</v>
      </c>
      <c r="UNC38" t="s">
        <v>1331</v>
      </c>
      <c r="UND38" t="s">
        <v>14</v>
      </c>
      <c r="UNE38" s="9">
        <v>45195</v>
      </c>
      <c r="UNF38" s="9"/>
      <c r="UNG38" s="9"/>
      <c r="UNI38" s="10">
        <v>8</v>
      </c>
      <c r="UNN38"/>
      <c r="UNO38" t="s">
        <v>1328</v>
      </c>
      <c r="UNP38" t="s">
        <v>1329</v>
      </c>
      <c r="UNQ38" t="s">
        <v>1234</v>
      </c>
      <c r="UNR38" t="s">
        <v>1330</v>
      </c>
      <c r="UNS38" t="s">
        <v>1331</v>
      </c>
      <c r="UNT38" t="s">
        <v>14</v>
      </c>
      <c r="UNU38" s="9">
        <v>45195</v>
      </c>
      <c r="UNV38" s="9"/>
      <c r="UNW38" s="9"/>
      <c r="UNY38" s="10">
        <v>8</v>
      </c>
      <c r="UOD38"/>
      <c r="UOE38" t="s">
        <v>1328</v>
      </c>
      <c r="UOF38" t="s">
        <v>1329</v>
      </c>
      <c r="UOG38" t="s">
        <v>1234</v>
      </c>
      <c r="UOH38" t="s">
        <v>1330</v>
      </c>
      <c r="UOI38" t="s">
        <v>1331</v>
      </c>
      <c r="UOJ38" t="s">
        <v>14</v>
      </c>
      <c r="UOK38" s="9">
        <v>45195</v>
      </c>
      <c r="UOL38" s="9"/>
      <c r="UOM38" s="9"/>
      <c r="UOO38" s="10">
        <v>8</v>
      </c>
      <c r="UOT38"/>
      <c r="UOU38" t="s">
        <v>1328</v>
      </c>
      <c r="UOV38" t="s">
        <v>1329</v>
      </c>
      <c r="UOW38" t="s">
        <v>1234</v>
      </c>
      <c r="UOX38" t="s">
        <v>1330</v>
      </c>
      <c r="UOY38" t="s">
        <v>1331</v>
      </c>
      <c r="UOZ38" t="s">
        <v>14</v>
      </c>
      <c r="UPA38" s="9">
        <v>45195</v>
      </c>
      <c r="UPB38" s="9"/>
      <c r="UPC38" s="9"/>
      <c r="UPE38" s="10">
        <v>8</v>
      </c>
      <c r="UPJ38"/>
      <c r="UPK38" t="s">
        <v>1328</v>
      </c>
      <c r="UPL38" t="s">
        <v>1329</v>
      </c>
      <c r="UPM38" t="s">
        <v>1234</v>
      </c>
      <c r="UPN38" t="s">
        <v>1330</v>
      </c>
      <c r="UPO38" t="s">
        <v>1331</v>
      </c>
      <c r="UPP38" t="s">
        <v>14</v>
      </c>
      <c r="UPQ38" s="9">
        <v>45195</v>
      </c>
      <c r="UPR38" s="9"/>
      <c r="UPS38" s="9"/>
      <c r="UPU38" s="10">
        <v>8</v>
      </c>
      <c r="UPZ38"/>
      <c r="UQA38" t="s">
        <v>1328</v>
      </c>
      <c r="UQB38" t="s">
        <v>1329</v>
      </c>
      <c r="UQC38" t="s">
        <v>1234</v>
      </c>
      <c r="UQD38" t="s">
        <v>1330</v>
      </c>
      <c r="UQE38" t="s">
        <v>1331</v>
      </c>
      <c r="UQF38" t="s">
        <v>14</v>
      </c>
      <c r="UQG38" s="9">
        <v>45195</v>
      </c>
      <c r="UQH38" s="9"/>
      <c r="UQI38" s="9"/>
      <c r="UQK38" s="10">
        <v>8</v>
      </c>
      <c r="UQP38"/>
      <c r="UQQ38" t="s">
        <v>1328</v>
      </c>
      <c r="UQR38" t="s">
        <v>1329</v>
      </c>
      <c r="UQS38" t="s">
        <v>1234</v>
      </c>
      <c r="UQT38" t="s">
        <v>1330</v>
      </c>
      <c r="UQU38" t="s">
        <v>1331</v>
      </c>
      <c r="UQV38" t="s">
        <v>14</v>
      </c>
      <c r="UQW38" s="9">
        <v>45195</v>
      </c>
      <c r="UQX38" s="9"/>
      <c r="UQY38" s="9"/>
      <c r="URA38" s="10">
        <v>8</v>
      </c>
      <c r="URF38"/>
      <c r="URG38" t="s">
        <v>1328</v>
      </c>
      <c r="URH38" t="s">
        <v>1329</v>
      </c>
      <c r="URI38" t="s">
        <v>1234</v>
      </c>
      <c r="URJ38" t="s">
        <v>1330</v>
      </c>
      <c r="URK38" t="s">
        <v>1331</v>
      </c>
      <c r="URL38" t="s">
        <v>14</v>
      </c>
      <c r="URM38" s="9">
        <v>45195</v>
      </c>
      <c r="URN38" s="9"/>
      <c r="URO38" s="9"/>
      <c r="URQ38" s="10">
        <v>8</v>
      </c>
      <c r="URV38"/>
      <c r="URW38" t="s">
        <v>1328</v>
      </c>
      <c r="URX38" t="s">
        <v>1329</v>
      </c>
      <c r="URY38" t="s">
        <v>1234</v>
      </c>
      <c r="URZ38" t="s">
        <v>1330</v>
      </c>
      <c r="USA38" t="s">
        <v>1331</v>
      </c>
      <c r="USB38" t="s">
        <v>14</v>
      </c>
      <c r="USC38" s="9">
        <v>45195</v>
      </c>
      <c r="USD38" s="9"/>
      <c r="USE38" s="9"/>
      <c r="USG38" s="10">
        <v>8</v>
      </c>
      <c r="USL38"/>
      <c r="USM38" t="s">
        <v>1328</v>
      </c>
      <c r="USN38" t="s">
        <v>1329</v>
      </c>
      <c r="USO38" t="s">
        <v>1234</v>
      </c>
      <c r="USP38" t="s">
        <v>1330</v>
      </c>
      <c r="USQ38" t="s">
        <v>1331</v>
      </c>
      <c r="USR38" t="s">
        <v>14</v>
      </c>
      <c r="USS38" s="9">
        <v>45195</v>
      </c>
      <c r="UST38" s="9"/>
      <c r="USU38" s="9"/>
      <c r="USW38" s="10">
        <v>8</v>
      </c>
      <c r="UTB38"/>
      <c r="UTC38" t="s">
        <v>1328</v>
      </c>
      <c r="UTD38" t="s">
        <v>1329</v>
      </c>
      <c r="UTE38" t="s">
        <v>1234</v>
      </c>
      <c r="UTF38" t="s">
        <v>1330</v>
      </c>
      <c r="UTG38" t="s">
        <v>1331</v>
      </c>
      <c r="UTH38" t="s">
        <v>14</v>
      </c>
      <c r="UTI38" s="9">
        <v>45195</v>
      </c>
      <c r="UTJ38" s="9"/>
      <c r="UTK38" s="9"/>
      <c r="UTM38" s="10">
        <v>8</v>
      </c>
      <c r="UTR38"/>
      <c r="UTS38" t="s">
        <v>1328</v>
      </c>
      <c r="UTT38" t="s">
        <v>1329</v>
      </c>
      <c r="UTU38" t="s">
        <v>1234</v>
      </c>
      <c r="UTV38" t="s">
        <v>1330</v>
      </c>
      <c r="UTW38" t="s">
        <v>1331</v>
      </c>
      <c r="UTX38" t="s">
        <v>14</v>
      </c>
      <c r="UTY38" s="9">
        <v>45195</v>
      </c>
      <c r="UTZ38" s="9"/>
      <c r="UUA38" s="9"/>
      <c r="UUC38" s="10">
        <v>8</v>
      </c>
      <c r="UUH38"/>
      <c r="UUI38" t="s">
        <v>1328</v>
      </c>
      <c r="UUJ38" t="s">
        <v>1329</v>
      </c>
      <c r="UUK38" t="s">
        <v>1234</v>
      </c>
      <c r="UUL38" t="s">
        <v>1330</v>
      </c>
      <c r="UUM38" t="s">
        <v>1331</v>
      </c>
      <c r="UUN38" t="s">
        <v>14</v>
      </c>
      <c r="UUO38" s="9">
        <v>45195</v>
      </c>
      <c r="UUP38" s="9"/>
      <c r="UUQ38" s="9"/>
      <c r="UUS38" s="10">
        <v>8</v>
      </c>
      <c r="UUX38"/>
      <c r="UUY38" t="s">
        <v>1328</v>
      </c>
      <c r="UUZ38" t="s">
        <v>1329</v>
      </c>
      <c r="UVA38" t="s">
        <v>1234</v>
      </c>
      <c r="UVB38" t="s">
        <v>1330</v>
      </c>
      <c r="UVC38" t="s">
        <v>1331</v>
      </c>
      <c r="UVD38" t="s">
        <v>14</v>
      </c>
      <c r="UVE38" s="9">
        <v>45195</v>
      </c>
      <c r="UVF38" s="9"/>
      <c r="UVG38" s="9"/>
      <c r="UVI38" s="10">
        <v>8</v>
      </c>
      <c r="UVN38"/>
      <c r="UVO38" t="s">
        <v>1328</v>
      </c>
      <c r="UVP38" t="s">
        <v>1329</v>
      </c>
      <c r="UVQ38" t="s">
        <v>1234</v>
      </c>
      <c r="UVR38" t="s">
        <v>1330</v>
      </c>
      <c r="UVS38" t="s">
        <v>1331</v>
      </c>
      <c r="UVT38" t="s">
        <v>14</v>
      </c>
      <c r="UVU38" s="9">
        <v>45195</v>
      </c>
      <c r="UVV38" s="9"/>
      <c r="UVW38" s="9"/>
      <c r="UVY38" s="10">
        <v>8</v>
      </c>
      <c r="UWD38"/>
      <c r="UWE38" t="s">
        <v>1328</v>
      </c>
      <c r="UWF38" t="s">
        <v>1329</v>
      </c>
      <c r="UWG38" t="s">
        <v>1234</v>
      </c>
      <c r="UWH38" t="s">
        <v>1330</v>
      </c>
      <c r="UWI38" t="s">
        <v>1331</v>
      </c>
      <c r="UWJ38" t="s">
        <v>14</v>
      </c>
      <c r="UWK38" s="9">
        <v>45195</v>
      </c>
      <c r="UWL38" s="9"/>
      <c r="UWM38" s="9"/>
      <c r="UWO38" s="10">
        <v>8</v>
      </c>
      <c r="UWT38"/>
      <c r="UWU38" t="s">
        <v>1328</v>
      </c>
      <c r="UWV38" t="s">
        <v>1329</v>
      </c>
      <c r="UWW38" t="s">
        <v>1234</v>
      </c>
      <c r="UWX38" t="s">
        <v>1330</v>
      </c>
      <c r="UWY38" t="s">
        <v>1331</v>
      </c>
      <c r="UWZ38" t="s">
        <v>14</v>
      </c>
      <c r="UXA38" s="9">
        <v>45195</v>
      </c>
      <c r="UXB38" s="9"/>
      <c r="UXC38" s="9"/>
      <c r="UXE38" s="10">
        <v>8</v>
      </c>
      <c r="UXJ38"/>
      <c r="UXK38" t="s">
        <v>1328</v>
      </c>
      <c r="UXL38" t="s">
        <v>1329</v>
      </c>
      <c r="UXM38" t="s">
        <v>1234</v>
      </c>
      <c r="UXN38" t="s">
        <v>1330</v>
      </c>
      <c r="UXO38" t="s">
        <v>1331</v>
      </c>
      <c r="UXP38" t="s">
        <v>14</v>
      </c>
      <c r="UXQ38" s="9">
        <v>45195</v>
      </c>
      <c r="UXR38" s="9"/>
      <c r="UXS38" s="9"/>
      <c r="UXU38" s="10">
        <v>8</v>
      </c>
      <c r="UXZ38"/>
      <c r="UYA38" t="s">
        <v>1328</v>
      </c>
      <c r="UYB38" t="s">
        <v>1329</v>
      </c>
      <c r="UYC38" t="s">
        <v>1234</v>
      </c>
      <c r="UYD38" t="s">
        <v>1330</v>
      </c>
      <c r="UYE38" t="s">
        <v>1331</v>
      </c>
      <c r="UYF38" t="s">
        <v>14</v>
      </c>
      <c r="UYG38" s="9">
        <v>45195</v>
      </c>
      <c r="UYH38" s="9"/>
      <c r="UYI38" s="9"/>
      <c r="UYK38" s="10">
        <v>8</v>
      </c>
      <c r="UYP38"/>
      <c r="UYQ38" t="s">
        <v>1328</v>
      </c>
      <c r="UYR38" t="s">
        <v>1329</v>
      </c>
      <c r="UYS38" t="s">
        <v>1234</v>
      </c>
      <c r="UYT38" t="s">
        <v>1330</v>
      </c>
      <c r="UYU38" t="s">
        <v>1331</v>
      </c>
      <c r="UYV38" t="s">
        <v>14</v>
      </c>
      <c r="UYW38" s="9">
        <v>45195</v>
      </c>
      <c r="UYX38" s="9"/>
      <c r="UYY38" s="9"/>
      <c r="UZA38" s="10">
        <v>8</v>
      </c>
      <c r="UZF38"/>
      <c r="UZG38" t="s">
        <v>1328</v>
      </c>
      <c r="UZH38" t="s">
        <v>1329</v>
      </c>
      <c r="UZI38" t="s">
        <v>1234</v>
      </c>
      <c r="UZJ38" t="s">
        <v>1330</v>
      </c>
      <c r="UZK38" t="s">
        <v>1331</v>
      </c>
      <c r="UZL38" t="s">
        <v>14</v>
      </c>
      <c r="UZM38" s="9">
        <v>45195</v>
      </c>
      <c r="UZN38" s="9"/>
      <c r="UZO38" s="9"/>
      <c r="UZQ38" s="10">
        <v>8</v>
      </c>
      <c r="UZV38"/>
      <c r="UZW38" t="s">
        <v>1328</v>
      </c>
      <c r="UZX38" t="s">
        <v>1329</v>
      </c>
      <c r="UZY38" t="s">
        <v>1234</v>
      </c>
      <c r="UZZ38" t="s">
        <v>1330</v>
      </c>
      <c r="VAA38" t="s">
        <v>1331</v>
      </c>
      <c r="VAB38" t="s">
        <v>14</v>
      </c>
      <c r="VAC38" s="9">
        <v>45195</v>
      </c>
      <c r="VAD38" s="9"/>
      <c r="VAE38" s="9"/>
      <c r="VAG38" s="10">
        <v>8</v>
      </c>
      <c r="VAL38"/>
      <c r="VAM38" t="s">
        <v>1328</v>
      </c>
      <c r="VAN38" t="s">
        <v>1329</v>
      </c>
      <c r="VAO38" t="s">
        <v>1234</v>
      </c>
      <c r="VAP38" t="s">
        <v>1330</v>
      </c>
      <c r="VAQ38" t="s">
        <v>1331</v>
      </c>
      <c r="VAR38" t="s">
        <v>14</v>
      </c>
      <c r="VAS38" s="9">
        <v>45195</v>
      </c>
      <c r="VAT38" s="9"/>
      <c r="VAU38" s="9"/>
      <c r="VAW38" s="10">
        <v>8</v>
      </c>
      <c r="VBB38"/>
      <c r="VBC38" t="s">
        <v>1328</v>
      </c>
      <c r="VBD38" t="s">
        <v>1329</v>
      </c>
      <c r="VBE38" t="s">
        <v>1234</v>
      </c>
      <c r="VBF38" t="s">
        <v>1330</v>
      </c>
      <c r="VBG38" t="s">
        <v>1331</v>
      </c>
      <c r="VBH38" t="s">
        <v>14</v>
      </c>
      <c r="VBI38" s="9">
        <v>45195</v>
      </c>
      <c r="VBJ38" s="9"/>
      <c r="VBK38" s="9"/>
      <c r="VBM38" s="10">
        <v>8</v>
      </c>
      <c r="VBR38"/>
      <c r="VBS38" t="s">
        <v>1328</v>
      </c>
      <c r="VBT38" t="s">
        <v>1329</v>
      </c>
      <c r="VBU38" t="s">
        <v>1234</v>
      </c>
      <c r="VBV38" t="s">
        <v>1330</v>
      </c>
      <c r="VBW38" t="s">
        <v>1331</v>
      </c>
      <c r="VBX38" t="s">
        <v>14</v>
      </c>
      <c r="VBY38" s="9">
        <v>45195</v>
      </c>
      <c r="VBZ38" s="9"/>
      <c r="VCA38" s="9"/>
      <c r="VCC38" s="10">
        <v>8</v>
      </c>
      <c r="VCH38"/>
      <c r="VCI38" t="s">
        <v>1328</v>
      </c>
      <c r="VCJ38" t="s">
        <v>1329</v>
      </c>
      <c r="VCK38" t="s">
        <v>1234</v>
      </c>
      <c r="VCL38" t="s">
        <v>1330</v>
      </c>
      <c r="VCM38" t="s">
        <v>1331</v>
      </c>
      <c r="VCN38" t="s">
        <v>14</v>
      </c>
      <c r="VCO38" s="9">
        <v>45195</v>
      </c>
      <c r="VCP38" s="9"/>
      <c r="VCQ38" s="9"/>
      <c r="VCS38" s="10">
        <v>8</v>
      </c>
      <c r="VCX38"/>
      <c r="VCY38" t="s">
        <v>1328</v>
      </c>
      <c r="VCZ38" t="s">
        <v>1329</v>
      </c>
      <c r="VDA38" t="s">
        <v>1234</v>
      </c>
      <c r="VDB38" t="s">
        <v>1330</v>
      </c>
      <c r="VDC38" t="s">
        <v>1331</v>
      </c>
      <c r="VDD38" t="s">
        <v>14</v>
      </c>
      <c r="VDE38" s="9">
        <v>45195</v>
      </c>
      <c r="VDF38" s="9"/>
      <c r="VDG38" s="9"/>
      <c r="VDI38" s="10">
        <v>8</v>
      </c>
      <c r="VDN38"/>
      <c r="VDO38" t="s">
        <v>1328</v>
      </c>
      <c r="VDP38" t="s">
        <v>1329</v>
      </c>
      <c r="VDQ38" t="s">
        <v>1234</v>
      </c>
      <c r="VDR38" t="s">
        <v>1330</v>
      </c>
      <c r="VDS38" t="s">
        <v>1331</v>
      </c>
      <c r="VDT38" t="s">
        <v>14</v>
      </c>
      <c r="VDU38" s="9">
        <v>45195</v>
      </c>
      <c r="VDV38" s="9"/>
      <c r="VDW38" s="9"/>
      <c r="VDY38" s="10">
        <v>8</v>
      </c>
      <c r="VED38"/>
      <c r="VEE38" t="s">
        <v>1328</v>
      </c>
      <c r="VEF38" t="s">
        <v>1329</v>
      </c>
      <c r="VEG38" t="s">
        <v>1234</v>
      </c>
      <c r="VEH38" t="s">
        <v>1330</v>
      </c>
      <c r="VEI38" t="s">
        <v>1331</v>
      </c>
      <c r="VEJ38" t="s">
        <v>14</v>
      </c>
      <c r="VEK38" s="9">
        <v>45195</v>
      </c>
      <c r="VEL38" s="9"/>
      <c r="VEM38" s="9"/>
      <c r="VEO38" s="10">
        <v>8</v>
      </c>
      <c r="VET38"/>
      <c r="VEU38" t="s">
        <v>1328</v>
      </c>
      <c r="VEV38" t="s">
        <v>1329</v>
      </c>
      <c r="VEW38" t="s">
        <v>1234</v>
      </c>
      <c r="VEX38" t="s">
        <v>1330</v>
      </c>
      <c r="VEY38" t="s">
        <v>1331</v>
      </c>
      <c r="VEZ38" t="s">
        <v>14</v>
      </c>
      <c r="VFA38" s="9">
        <v>45195</v>
      </c>
      <c r="VFB38" s="9"/>
      <c r="VFC38" s="9"/>
      <c r="VFE38" s="10">
        <v>8</v>
      </c>
      <c r="VFJ38"/>
      <c r="VFK38" t="s">
        <v>1328</v>
      </c>
      <c r="VFL38" t="s">
        <v>1329</v>
      </c>
      <c r="VFM38" t="s">
        <v>1234</v>
      </c>
      <c r="VFN38" t="s">
        <v>1330</v>
      </c>
      <c r="VFO38" t="s">
        <v>1331</v>
      </c>
      <c r="VFP38" t="s">
        <v>14</v>
      </c>
      <c r="VFQ38" s="9">
        <v>45195</v>
      </c>
      <c r="VFR38" s="9"/>
      <c r="VFS38" s="9"/>
      <c r="VFU38" s="10">
        <v>8</v>
      </c>
      <c r="VFZ38"/>
      <c r="VGA38" t="s">
        <v>1328</v>
      </c>
      <c r="VGB38" t="s">
        <v>1329</v>
      </c>
      <c r="VGC38" t="s">
        <v>1234</v>
      </c>
      <c r="VGD38" t="s">
        <v>1330</v>
      </c>
      <c r="VGE38" t="s">
        <v>1331</v>
      </c>
      <c r="VGF38" t="s">
        <v>14</v>
      </c>
      <c r="VGG38" s="9">
        <v>45195</v>
      </c>
      <c r="VGH38" s="9"/>
      <c r="VGI38" s="9"/>
      <c r="VGK38" s="10">
        <v>8</v>
      </c>
      <c r="VGP38"/>
      <c r="VGQ38" t="s">
        <v>1328</v>
      </c>
      <c r="VGR38" t="s">
        <v>1329</v>
      </c>
      <c r="VGS38" t="s">
        <v>1234</v>
      </c>
      <c r="VGT38" t="s">
        <v>1330</v>
      </c>
      <c r="VGU38" t="s">
        <v>1331</v>
      </c>
      <c r="VGV38" t="s">
        <v>14</v>
      </c>
      <c r="VGW38" s="9">
        <v>45195</v>
      </c>
      <c r="VGX38" s="9"/>
      <c r="VGY38" s="9"/>
      <c r="VHA38" s="10">
        <v>8</v>
      </c>
      <c r="VHF38"/>
      <c r="VHG38" t="s">
        <v>1328</v>
      </c>
      <c r="VHH38" t="s">
        <v>1329</v>
      </c>
      <c r="VHI38" t="s">
        <v>1234</v>
      </c>
      <c r="VHJ38" t="s">
        <v>1330</v>
      </c>
      <c r="VHK38" t="s">
        <v>1331</v>
      </c>
      <c r="VHL38" t="s">
        <v>14</v>
      </c>
      <c r="VHM38" s="9">
        <v>45195</v>
      </c>
      <c r="VHN38" s="9"/>
      <c r="VHO38" s="9"/>
      <c r="VHQ38" s="10">
        <v>8</v>
      </c>
      <c r="VHV38"/>
      <c r="VHW38" t="s">
        <v>1328</v>
      </c>
      <c r="VHX38" t="s">
        <v>1329</v>
      </c>
      <c r="VHY38" t="s">
        <v>1234</v>
      </c>
      <c r="VHZ38" t="s">
        <v>1330</v>
      </c>
      <c r="VIA38" t="s">
        <v>1331</v>
      </c>
      <c r="VIB38" t="s">
        <v>14</v>
      </c>
      <c r="VIC38" s="9">
        <v>45195</v>
      </c>
      <c r="VID38" s="9"/>
      <c r="VIE38" s="9"/>
      <c r="VIG38" s="10">
        <v>8</v>
      </c>
      <c r="VIL38"/>
      <c r="VIM38" t="s">
        <v>1328</v>
      </c>
      <c r="VIN38" t="s">
        <v>1329</v>
      </c>
      <c r="VIO38" t="s">
        <v>1234</v>
      </c>
      <c r="VIP38" t="s">
        <v>1330</v>
      </c>
      <c r="VIQ38" t="s">
        <v>1331</v>
      </c>
      <c r="VIR38" t="s">
        <v>14</v>
      </c>
      <c r="VIS38" s="9">
        <v>45195</v>
      </c>
      <c r="VIT38" s="9"/>
      <c r="VIU38" s="9"/>
      <c r="VIW38" s="10">
        <v>8</v>
      </c>
      <c r="VJB38"/>
      <c r="VJC38" t="s">
        <v>1328</v>
      </c>
      <c r="VJD38" t="s">
        <v>1329</v>
      </c>
      <c r="VJE38" t="s">
        <v>1234</v>
      </c>
      <c r="VJF38" t="s">
        <v>1330</v>
      </c>
      <c r="VJG38" t="s">
        <v>1331</v>
      </c>
      <c r="VJH38" t="s">
        <v>14</v>
      </c>
      <c r="VJI38" s="9">
        <v>45195</v>
      </c>
      <c r="VJJ38" s="9"/>
      <c r="VJK38" s="9"/>
      <c r="VJM38" s="10">
        <v>8</v>
      </c>
      <c r="VJR38"/>
      <c r="VJS38" t="s">
        <v>1328</v>
      </c>
      <c r="VJT38" t="s">
        <v>1329</v>
      </c>
      <c r="VJU38" t="s">
        <v>1234</v>
      </c>
      <c r="VJV38" t="s">
        <v>1330</v>
      </c>
      <c r="VJW38" t="s">
        <v>1331</v>
      </c>
      <c r="VJX38" t="s">
        <v>14</v>
      </c>
      <c r="VJY38" s="9">
        <v>45195</v>
      </c>
      <c r="VJZ38" s="9"/>
      <c r="VKA38" s="9"/>
      <c r="VKC38" s="10">
        <v>8</v>
      </c>
      <c r="VKH38"/>
      <c r="VKI38" t="s">
        <v>1328</v>
      </c>
      <c r="VKJ38" t="s">
        <v>1329</v>
      </c>
      <c r="VKK38" t="s">
        <v>1234</v>
      </c>
      <c r="VKL38" t="s">
        <v>1330</v>
      </c>
      <c r="VKM38" t="s">
        <v>1331</v>
      </c>
      <c r="VKN38" t="s">
        <v>14</v>
      </c>
      <c r="VKO38" s="9">
        <v>45195</v>
      </c>
      <c r="VKP38" s="9"/>
      <c r="VKQ38" s="9"/>
      <c r="VKS38" s="10">
        <v>8</v>
      </c>
      <c r="VKX38"/>
      <c r="VKY38" t="s">
        <v>1328</v>
      </c>
      <c r="VKZ38" t="s">
        <v>1329</v>
      </c>
      <c r="VLA38" t="s">
        <v>1234</v>
      </c>
      <c r="VLB38" t="s">
        <v>1330</v>
      </c>
      <c r="VLC38" t="s">
        <v>1331</v>
      </c>
      <c r="VLD38" t="s">
        <v>14</v>
      </c>
      <c r="VLE38" s="9">
        <v>45195</v>
      </c>
      <c r="VLF38" s="9"/>
      <c r="VLG38" s="9"/>
      <c r="VLI38" s="10">
        <v>8</v>
      </c>
      <c r="VLN38"/>
      <c r="VLO38" t="s">
        <v>1328</v>
      </c>
      <c r="VLP38" t="s">
        <v>1329</v>
      </c>
      <c r="VLQ38" t="s">
        <v>1234</v>
      </c>
      <c r="VLR38" t="s">
        <v>1330</v>
      </c>
      <c r="VLS38" t="s">
        <v>1331</v>
      </c>
      <c r="VLT38" t="s">
        <v>14</v>
      </c>
      <c r="VLU38" s="9">
        <v>45195</v>
      </c>
      <c r="VLV38" s="9"/>
      <c r="VLW38" s="9"/>
      <c r="VLY38" s="10">
        <v>8</v>
      </c>
      <c r="VMD38"/>
      <c r="VME38" t="s">
        <v>1328</v>
      </c>
      <c r="VMF38" t="s">
        <v>1329</v>
      </c>
      <c r="VMG38" t="s">
        <v>1234</v>
      </c>
      <c r="VMH38" t="s">
        <v>1330</v>
      </c>
      <c r="VMI38" t="s">
        <v>1331</v>
      </c>
      <c r="VMJ38" t="s">
        <v>14</v>
      </c>
      <c r="VMK38" s="9">
        <v>45195</v>
      </c>
      <c r="VML38" s="9"/>
      <c r="VMM38" s="9"/>
      <c r="VMO38" s="10">
        <v>8</v>
      </c>
      <c r="VMT38"/>
      <c r="VMU38" t="s">
        <v>1328</v>
      </c>
      <c r="VMV38" t="s">
        <v>1329</v>
      </c>
      <c r="VMW38" t="s">
        <v>1234</v>
      </c>
      <c r="VMX38" t="s">
        <v>1330</v>
      </c>
      <c r="VMY38" t="s">
        <v>1331</v>
      </c>
      <c r="VMZ38" t="s">
        <v>14</v>
      </c>
      <c r="VNA38" s="9">
        <v>45195</v>
      </c>
      <c r="VNB38" s="9"/>
      <c r="VNC38" s="9"/>
      <c r="VNE38" s="10">
        <v>8</v>
      </c>
      <c r="VNJ38"/>
      <c r="VNK38" t="s">
        <v>1328</v>
      </c>
      <c r="VNL38" t="s">
        <v>1329</v>
      </c>
      <c r="VNM38" t="s">
        <v>1234</v>
      </c>
      <c r="VNN38" t="s">
        <v>1330</v>
      </c>
      <c r="VNO38" t="s">
        <v>1331</v>
      </c>
      <c r="VNP38" t="s">
        <v>14</v>
      </c>
      <c r="VNQ38" s="9">
        <v>45195</v>
      </c>
      <c r="VNR38" s="9"/>
      <c r="VNS38" s="9"/>
      <c r="VNU38" s="10">
        <v>8</v>
      </c>
      <c r="VNZ38"/>
      <c r="VOA38" t="s">
        <v>1328</v>
      </c>
      <c r="VOB38" t="s">
        <v>1329</v>
      </c>
      <c r="VOC38" t="s">
        <v>1234</v>
      </c>
      <c r="VOD38" t="s">
        <v>1330</v>
      </c>
      <c r="VOE38" t="s">
        <v>1331</v>
      </c>
      <c r="VOF38" t="s">
        <v>14</v>
      </c>
      <c r="VOG38" s="9">
        <v>45195</v>
      </c>
      <c r="VOH38" s="9"/>
      <c r="VOI38" s="9"/>
      <c r="VOK38" s="10">
        <v>8</v>
      </c>
      <c r="VOP38"/>
      <c r="VOQ38" t="s">
        <v>1328</v>
      </c>
      <c r="VOR38" t="s">
        <v>1329</v>
      </c>
      <c r="VOS38" t="s">
        <v>1234</v>
      </c>
      <c r="VOT38" t="s">
        <v>1330</v>
      </c>
      <c r="VOU38" t="s">
        <v>1331</v>
      </c>
      <c r="VOV38" t="s">
        <v>14</v>
      </c>
      <c r="VOW38" s="9">
        <v>45195</v>
      </c>
      <c r="VOX38" s="9"/>
      <c r="VOY38" s="9"/>
      <c r="VPA38" s="10">
        <v>8</v>
      </c>
      <c r="VPF38"/>
      <c r="VPG38" t="s">
        <v>1328</v>
      </c>
      <c r="VPH38" t="s">
        <v>1329</v>
      </c>
      <c r="VPI38" t="s">
        <v>1234</v>
      </c>
      <c r="VPJ38" t="s">
        <v>1330</v>
      </c>
      <c r="VPK38" t="s">
        <v>1331</v>
      </c>
      <c r="VPL38" t="s">
        <v>14</v>
      </c>
      <c r="VPM38" s="9">
        <v>45195</v>
      </c>
      <c r="VPN38" s="9"/>
      <c r="VPO38" s="9"/>
      <c r="VPQ38" s="10">
        <v>8</v>
      </c>
      <c r="VPV38"/>
      <c r="VPW38" t="s">
        <v>1328</v>
      </c>
      <c r="VPX38" t="s">
        <v>1329</v>
      </c>
      <c r="VPY38" t="s">
        <v>1234</v>
      </c>
      <c r="VPZ38" t="s">
        <v>1330</v>
      </c>
      <c r="VQA38" t="s">
        <v>1331</v>
      </c>
      <c r="VQB38" t="s">
        <v>14</v>
      </c>
      <c r="VQC38" s="9">
        <v>45195</v>
      </c>
      <c r="VQD38" s="9"/>
      <c r="VQE38" s="9"/>
      <c r="VQG38" s="10">
        <v>8</v>
      </c>
      <c r="VQL38"/>
      <c r="VQM38" t="s">
        <v>1328</v>
      </c>
      <c r="VQN38" t="s">
        <v>1329</v>
      </c>
      <c r="VQO38" t="s">
        <v>1234</v>
      </c>
      <c r="VQP38" t="s">
        <v>1330</v>
      </c>
      <c r="VQQ38" t="s">
        <v>1331</v>
      </c>
      <c r="VQR38" t="s">
        <v>14</v>
      </c>
      <c r="VQS38" s="9">
        <v>45195</v>
      </c>
      <c r="VQT38" s="9"/>
      <c r="VQU38" s="9"/>
      <c r="VQW38" s="10">
        <v>8</v>
      </c>
      <c r="VRB38"/>
      <c r="VRC38" t="s">
        <v>1328</v>
      </c>
      <c r="VRD38" t="s">
        <v>1329</v>
      </c>
      <c r="VRE38" t="s">
        <v>1234</v>
      </c>
      <c r="VRF38" t="s">
        <v>1330</v>
      </c>
      <c r="VRG38" t="s">
        <v>1331</v>
      </c>
      <c r="VRH38" t="s">
        <v>14</v>
      </c>
      <c r="VRI38" s="9">
        <v>45195</v>
      </c>
      <c r="VRJ38" s="9"/>
      <c r="VRK38" s="9"/>
      <c r="VRM38" s="10">
        <v>8</v>
      </c>
      <c r="VRR38"/>
      <c r="VRS38" t="s">
        <v>1328</v>
      </c>
      <c r="VRT38" t="s">
        <v>1329</v>
      </c>
      <c r="VRU38" t="s">
        <v>1234</v>
      </c>
      <c r="VRV38" t="s">
        <v>1330</v>
      </c>
      <c r="VRW38" t="s">
        <v>1331</v>
      </c>
      <c r="VRX38" t="s">
        <v>14</v>
      </c>
      <c r="VRY38" s="9">
        <v>45195</v>
      </c>
      <c r="VRZ38" s="9"/>
      <c r="VSA38" s="9"/>
      <c r="VSC38" s="10">
        <v>8</v>
      </c>
      <c r="VSH38"/>
      <c r="VSI38" t="s">
        <v>1328</v>
      </c>
      <c r="VSJ38" t="s">
        <v>1329</v>
      </c>
      <c r="VSK38" t="s">
        <v>1234</v>
      </c>
      <c r="VSL38" t="s">
        <v>1330</v>
      </c>
      <c r="VSM38" t="s">
        <v>1331</v>
      </c>
      <c r="VSN38" t="s">
        <v>14</v>
      </c>
      <c r="VSO38" s="9">
        <v>45195</v>
      </c>
      <c r="VSP38" s="9"/>
      <c r="VSQ38" s="9"/>
      <c r="VSS38" s="10">
        <v>8</v>
      </c>
      <c r="VSX38"/>
      <c r="VSY38" t="s">
        <v>1328</v>
      </c>
      <c r="VSZ38" t="s">
        <v>1329</v>
      </c>
      <c r="VTA38" t="s">
        <v>1234</v>
      </c>
      <c r="VTB38" t="s">
        <v>1330</v>
      </c>
      <c r="VTC38" t="s">
        <v>1331</v>
      </c>
      <c r="VTD38" t="s">
        <v>14</v>
      </c>
      <c r="VTE38" s="9">
        <v>45195</v>
      </c>
      <c r="VTF38" s="9"/>
      <c r="VTG38" s="9"/>
      <c r="VTI38" s="10">
        <v>8</v>
      </c>
      <c r="VTN38"/>
      <c r="VTO38" t="s">
        <v>1328</v>
      </c>
      <c r="VTP38" t="s">
        <v>1329</v>
      </c>
      <c r="VTQ38" t="s">
        <v>1234</v>
      </c>
      <c r="VTR38" t="s">
        <v>1330</v>
      </c>
      <c r="VTS38" t="s">
        <v>1331</v>
      </c>
      <c r="VTT38" t="s">
        <v>14</v>
      </c>
      <c r="VTU38" s="9">
        <v>45195</v>
      </c>
      <c r="VTV38" s="9"/>
      <c r="VTW38" s="9"/>
      <c r="VTY38" s="10">
        <v>8</v>
      </c>
      <c r="VUD38"/>
      <c r="VUE38" t="s">
        <v>1328</v>
      </c>
      <c r="VUF38" t="s">
        <v>1329</v>
      </c>
      <c r="VUG38" t="s">
        <v>1234</v>
      </c>
      <c r="VUH38" t="s">
        <v>1330</v>
      </c>
      <c r="VUI38" t="s">
        <v>1331</v>
      </c>
      <c r="VUJ38" t="s">
        <v>14</v>
      </c>
      <c r="VUK38" s="9">
        <v>45195</v>
      </c>
      <c r="VUL38" s="9"/>
      <c r="VUM38" s="9"/>
      <c r="VUO38" s="10">
        <v>8</v>
      </c>
      <c r="VUT38"/>
      <c r="VUU38" t="s">
        <v>1328</v>
      </c>
      <c r="VUV38" t="s">
        <v>1329</v>
      </c>
      <c r="VUW38" t="s">
        <v>1234</v>
      </c>
      <c r="VUX38" t="s">
        <v>1330</v>
      </c>
      <c r="VUY38" t="s">
        <v>1331</v>
      </c>
      <c r="VUZ38" t="s">
        <v>14</v>
      </c>
      <c r="VVA38" s="9">
        <v>45195</v>
      </c>
      <c r="VVB38" s="9"/>
      <c r="VVC38" s="9"/>
      <c r="VVE38" s="10">
        <v>8</v>
      </c>
      <c r="VVJ38"/>
      <c r="VVK38" t="s">
        <v>1328</v>
      </c>
      <c r="VVL38" t="s">
        <v>1329</v>
      </c>
      <c r="VVM38" t="s">
        <v>1234</v>
      </c>
      <c r="VVN38" t="s">
        <v>1330</v>
      </c>
      <c r="VVO38" t="s">
        <v>1331</v>
      </c>
      <c r="VVP38" t="s">
        <v>14</v>
      </c>
      <c r="VVQ38" s="9">
        <v>45195</v>
      </c>
      <c r="VVR38" s="9"/>
      <c r="VVS38" s="9"/>
      <c r="VVU38" s="10">
        <v>8</v>
      </c>
      <c r="VVZ38"/>
      <c r="VWA38" t="s">
        <v>1328</v>
      </c>
      <c r="VWB38" t="s">
        <v>1329</v>
      </c>
      <c r="VWC38" t="s">
        <v>1234</v>
      </c>
      <c r="VWD38" t="s">
        <v>1330</v>
      </c>
      <c r="VWE38" t="s">
        <v>1331</v>
      </c>
      <c r="VWF38" t="s">
        <v>14</v>
      </c>
      <c r="VWG38" s="9">
        <v>45195</v>
      </c>
      <c r="VWH38" s="9"/>
      <c r="VWI38" s="9"/>
      <c r="VWK38" s="10">
        <v>8</v>
      </c>
      <c r="VWP38"/>
      <c r="VWQ38" t="s">
        <v>1328</v>
      </c>
      <c r="VWR38" t="s">
        <v>1329</v>
      </c>
      <c r="VWS38" t="s">
        <v>1234</v>
      </c>
      <c r="VWT38" t="s">
        <v>1330</v>
      </c>
      <c r="VWU38" t="s">
        <v>1331</v>
      </c>
      <c r="VWV38" t="s">
        <v>14</v>
      </c>
      <c r="VWW38" s="9">
        <v>45195</v>
      </c>
      <c r="VWX38" s="9"/>
      <c r="VWY38" s="9"/>
      <c r="VXA38" s="10">
        <v>8</v>
      </c>
      <c r="VXF38"/>
      <c r="VXG38" t="s">
        <v>1328</v>
      </c>
      <c r="VXH38" t="s">
        <v>1329</v>
      </c>
      <c r="VXI38" t="s">
        <v>1234</v>
      </c>
      <c r="VXJ38" t="s">
        <v>1330</v>
      </c>
      <c r="VXK38" t="s">
        <v>1331</v>
      </c>
      <c r="VXL38" t="s">
        <v>14</v>
      </c>
      <c r="VXM38" s="9">
        <v>45195</v>
      </c>
      <c r="VXN38" s="9"/>
      <c r="VXO38" s="9"/>
      <c r="VXQ38" s="10">
        <v>8</v>
      </c>
      <c r="VXV38"/>
      <c r="VXW38" t="s">
        <v>1328</v>
      </c>
      <c r="VXX38" t="s">
        <v>1329</v>
      </c>
      <c r="VXY38" t="s">
        <v>1234</v>
      </c>
      <c r="VXZ38" t="s">
        <v>1330</v>
      </c>
      <c r="VYA38" t="s">
        <v>1331</v>
      </c>
      <c r="VYB38" t="s">
        <v>14</v>
      </c>
      <c r="VYC38" s="9">
        <v>45195</v>
      </c>
      <c r="VYD38" s="9"/>
      <c r="VYE38" s="9"/>
      <c r="VYG38" s="10">
        <v>8</v>
      </c>
      <c r="VYL38"/>
      <c r="VYM38" t="s">
        <v>1328</v>
      </c>
      <c r="VYN38" t="s">
        <v>1329</v>
      </c>
      <c r="VYO38" t="s">
        <v>1234</v>
      </c>
      <c r="VYP38" t="s">
        <v>1330</v>
      </c>
      <c r="VYQ38" t="s">
        <v>1331</v>
      </c>
      <c r="VYR38" t="s">
        <v>14</v>
      </c>
      <c r="VYS38" s="9">
        <v>45195</v>
      </c>
      <c r="VYT38" s="9"/>
      <c r="VYU38" s="9"/>
      <c r="VYW38" s="10">
        <v>8</v>
      </c>
      <c r="VZB38"/>
      <c r="VZC38" t="s">
        <v>1328</v>
      </c>
      <c r="VZD38" t="s">
        <v>1329</v>
      </c>
      <c r="VZE38" t="s">
        <v>1234</v>
      </c>
      <c r="VZF38" t="s">
        <v>1330</v>
      </c>
      <c r="VZG38" t="s">
        <v>1331</v>
      </c>
      <c r="VZH38" t="s">
        <v>14</v>
      </c>
      <c r="VZI38" s="9">
        <v>45195</v>
      </c>
      <c r="VZJ38" s="9"/>
      <c r="VZK38" s="9"/>
      <c r="VZM38" s="10">
        <v>8</v>
      </c>
      <c r="VZR38"/>
      <c r="VZS38" t="s">
        <v>1328</v>
      </c>
      <c r="VZT38" t="s">
        <v>1329</v>
      </c>
      <c r="VZU38" t="s">
        <v>1234</v>
      </c>
      <c r="VZV38" t="s">
        <v>1330</v>
      </c>
      <c r="VZW38" t="s">
        <v>1331</v>
      </c>
      <c r="VZX38" t="s">
        <v>14</v>
      </c>
      <c r="VZY38" s="9">
        <v>45195</v>
      </c>
      <c r="VZZ38" s="9"/>
      <c r="WAA38" s="9"/>
      <c r="WAC38" s="10">
        <v>8</v>
      </c>
      <c r="WAH38"/>
      <c r="WAI38" t="s">
        <v>1328</v>
      </c>
      <c r="WAJ38" t="s">
        <v>1329</v>
      </c>
      <c r="WAK38" t="s">
        <v>1234</v>
      </c>
      <c r="WAL38" t="s">
        <v>1330</v>
      </c>
      <c r="WAM38" t="s">
        <v>1331</v>
      </c>
      <c r="WAN38" t="s">
        <v>14</v>
      </c>
      <c r="WAO38" s="9">
        <v>45195</v>
      </c>
      <c r="WAP38" s="9"/>
      <c r="WAQ38" s="9"/>
      <c r="WAS38" s="10">
        <v>8</v>
      </c>
      <c r="WAX38"/>
      <c r="WAY38" t="s">
        <v>1328</v>
      </c>
      <c r="WAZ38" t="s">
        <v>1329</v>
      </c>
      <c r="WBA38" t="s">
        <v>1234</v>
      </c>
      <c r="WBB38" t="s">
        <v>1330</v>
      </c>
      <c r="WBC38" t="s">
        <v>1331</v>
      </c>
      <c r="WBD38" t="s">
        <v>14</v>
      </c>
      <c r="WBE38" s="9">
        <v>45195</v>
      </c>
      <c r="WBF38" s="9"/>
      <c r="WBG38" s="9"/>
      <c r="WBI38" s="10">
        <v>8</v>
      </c>
      <c r="WBN38"/>
      <c r="WBO38" t="s">
        <v>1328</v>
      </c>
      <c r="WBP38" t="s">
        <v>1329</v>
      </c>
      <c r="WBQ38" t="s">
        <v>1234</v>
      </c>
      <c r="WBR38" t="s">
        <v>1330</v>
      </c>
      <c r="WBS38" t="s">
        <v>1331</v>
      </c>
      <c r="WBT38" t="s">
        <v>14</v>
      </c>
      <c r="WBU38" s="9">
        <v>45195</v>
      </c>
      <c r="WBV38" s="9"/>
      <c r="WBW38" s="9"/>
      <c r="WBY38" s="10">
        <v>8</v>
      </c>
      <c r="WCD38"/>
      <c r="WCE38" t="s">
        <v>1328</v>
      </c>
      <c r="WCF38" t="s">
        <v>1329</v>
      </c>
      <c r="WCG38" t="s">
        <v>1234</v>
      </c>
      <c r="WCH38" t="s">
        <v>1330</v>
      </c>
      <c r="WCI38" t="s">
        <v>1331</v>
      </c>
      <c r="WCJ38" t="s">
        <v>14</v>
      </c>
      <c r="WCK38" s="9">
        <v>45195</v>
      </c>
      <c r="WCL38" s="9"/>
      <c r="WCM38" s="9"/>
      <c r="WCO38" s="10">
        <v>8</v>
      </c>
      <c r="WCT38"/>
      <c r="WCU38" t="s">
        <v>1328</v>
      </c>
      <c r="WCV38" t="s">
        <v>1329</v>
      </c>
      <c r="WCW38" t="s">
        <v>1234</v>
      </c>
      <c r="WCX38" t="s">
        <v>1330</v>
      </c>
      <c r="WCY38" t="s">
        <v>1331</v>
      </c>
      <c r="WCZ38" t="s">
        <v>14</v>
      </c>
      <c r="WDA38" s="9">
        <v>45195</v>
      </c>
      <c r="WDB38" s="9"/>
      <c r="WDC38" s="9"/>
      <c r="WDE38" s="10">
        <v>8</v>
      </c>
      <c r="WDJ38"/>
      <c r="WDK38" t="s">
        <v>1328</v>
      </c>
      <c r="WDL38" t="s">
        <v>1329</v>
      </c>
      <c r="WDM38" t="s">
        <v>1234</v>
      </c>
      <c r="WDN38" t="s">
        <v>1330</v>
      </c>
      <c r="WDO38" t="s">
        <v>1331</v>
      </c>
      <c r="WDP38" t="s">
        <v>14</v>
      </c>
      <c r="WDQ38" s="9">
        <v>45195</v>
      </c>
      <c r="WDR38" s="9"/>
      <c r="WDS38" s="9"/>
      <c r="WDU38" s="10">
        <v>8</v>
      </c>
      <c r="WDZ38"/>
      <c r="WEA38" t="s">
        <v>1328</v>
      </c>
      <c r="WEB38" t="s">
        <v>1329</v>
      </c>
      <c r="WEC38" t="s">
        <v>1234</v>
      </c>
      <c r="WED38" t="s">
        <v>1330</v>
      </c>
      <c r="WEE38" t="s">
        <v>1331</v>
      </c>
      <c r="WEF38" t="s">
        <v>14</v>
      </c>
      <c r="WEG38" s="9">
        <v>45195</v>
      </c>
      <c r="WEH38" s="9"/>
      <c r="WEI38" s="9"/>
      <c r="WEK38" s="10">
        <v>8</v>
      </c>
      <c r="WEP38"/>
      <c r="WEQ38" t="s">
        <v>1328</v>
      </c>
      <c r="WER38" t="s">
        <v>1329</v>
      </c>
      <c r="WES38" t="s">
        <v>1234</v>
      </c>
      <c r="WET38" t="s">
        <v>1330</v>
      </c>
      <c r="WEU38" t="s">
        <v>1331</v>
      </c>
      <c r="WEV38" t="s">
        <v>14</v>
      </c>
      <c r="WEW38" s="9">
        <v>45195</v>
      </c>
      <c r="WEX38" s="9"/>
      <c r="WEY38" s="9"/>
      <c r="WFA38" s="10">
        <v>8</v>
      </c>
      <c r="WFF38"/>
      <c r="WFG38" t="s">
        <v>1328</v>
      </c>
      <c r="WFH38" t="s">
        <v>1329</v>
      </c>
      <c r="WFI38" t="s">
        <v>1234</v>
      </c>
      <c r="WFJ38" t="s">
        <v>1330</v>
      </c>
      <c r="WFK38" t="s">
        <v>1331</v>
      </c>
      <c r="WFL38" t="s">
        <v>14</v>
      </c>
      <c r="WFM38" s="9">
        <v>45195</v>
      </c>
      <c r="WFN38" s="9"/>
      <c r="WFO38" s="9"/>
      <c r="WFQ38" s="10">
        <v>8</v>
      </c>
      <c r="WFV38"/>
      <c r="WFW38" t="s">
        <v>1328</v>
      </c>
      <c r="WFX38" t="s">
        <v>1329</v>
      </c>
      <c r="WFY38" t="s">
        <v>1234</v>
      </c>
      <c r="WFZ38" t="s">
        <v>1330</v>
      </c>
      <c r="WGA38" t="s">
        <v>1331</v>
      </c>
      <c r="WGB38" t="s">
        <v>14</v>
      </c>
      <c r="WGC38" s="9">
        <v>45195</v>
      </c>
      <c r="WGD38" s="9"/>
      <c r="WGE38" s="9"/>
      <c r="WGG38" s="10">
        <v>8</v>
      </c>
      <c r="WGL38"/>
      <c r="WGM38" t="s">
        <v>1328</v>
      </c>
      <c r="WGN38" t="s">
        <v>1329</v>
      </c>
      <c r="WGO38" t="s">
        <v>1234</v>
      </c>
      <c r="WGP38" t="s">
        <v>1330</v>
      </c>
      <c r="WGQ38" t="s">
        <v>1331</v>
      </c>
      <c r="WGR38" t="s">
        <v>14</v>
      </c>
      <c r="WGS38" s="9">
        <v>45195</v>
      </c>
      <c r="WGT38" s="9"/>
      <c r="WGU38" s="9"/>
      <c r="WGW38" s="10">
        <v>8</v>
      </c>
      <c r="WHB38"/>
      <c r="WHC38" t="s">
        <v>1328</v>
      </c>
      <c r="WHD38" t="s">
        <v>1329</v>
      </c>
      <c r="WHE38" t="s">
        <v>1234</v>
      </c>
      <c r="WHF38" t="s">
        <v>1330</v>
      </c>
      <c r="WHG38" t="s">
        <v>1331</v>
      </c>
      <c r="WHH38" t="s">
        <v>14</v>
      </c>
      <c r="WHI38" s="9">
        <v>45195</v>
      </c>
      <c r="WHJ38" s="9"/>
      <c r="WHK38" s="9"/>
      <c r="WHM38" s="10">
        <v>8</v>
      </c>
      <c r="WHR38"/>
      <c r="WHS38" t="s">
        <v>1328</v>
      </c>
      <c r="WHT38" t="s">
        <v>1329</v>
      </c>
      <c r="WHU38" t="s">
        <v>1234</v>
      </c>
      <c r="WHV38" t="s">
        <v>1330</v>
      </c>
      <c r="WHW38" t="s">
        <v>1331</v>
      </c>
      <c r="WHX38" t="s">
        <v>14</v>
      </c>
      <c r="WHY38" s="9">
        <v>45195</v>
      </c>
      <c r="WHZ38" s="9"/>
      <c r="WIA38" s="9"/>
      <c r="WIC38" s="10">
        <v>8</v>
      </c>
      <c r="WIH38"/>
      <c r="WII38" t="s">
        <v>1328</v>
      </c>
      <c r="WIJ38" t="s">
        <v>1329</v>
      </c>
      <c r="WIK38" t="s">
        <v>1234</v>
      </c>
      <c r="WIL38" t="s">
        <v>1330</v>
      </c>
      <c r="WIM38" t="s">
        <v>1331</v>
      </c>
      <c r="WIN38" t="s">
        <v>14</v>
      </c>
      <c r="WIO38" s="9">
        <v>45195</v>
      </c>
      <c r="WIP38" s="9"/>
      <c r="WIQ38" s="9"/>
      <c r="WIS38" s="10">
        <v>8</v>
      </c>
      <c r="WIX38"/>
      <c r="WIY38" t="s">
        <v>1328</v>
      </c>
      <c r="WIZ38" t="s">
        <v>1329</v>
      </c>
      <c r="WJA38" t="s">
        <v>1234</v>
      </c>
      <c r="WJB38" t="s">
        <v>1330</v>
      </c>
      <c r="WJC38" t="s">
        <v>1331</v>
      </c>
      <c r="WJD38" t="s">
        <v>14</v>
      </c>
      <c r="WJE38" s="9">
        <v>45195</v>
      </c>
      <c r="WJF38" s="9"/>
      <c r="WJG38" s="9"/>
      <c r="WJI38" s="10">
        <v>8</v>
      </c>
      <c r="WJN38"/>
      <c r="WJO38" t="s">
        <v>1328</v>
      </c>
      <c r="WJP38" t="s">
        <v>1329</v>
      </c>
      <c r="WJQ38" t="s">
        <v>1234</v>
      </c>
      <c r="WJR38" t="s">
        <v>1330</v>
      </c>
      <c r="WJS38" t="s">
        <v>1331</v>
      </c>
      <c r="WJT38" t="s">
        <v>14</v>
      </c>
      <c r="WJU38" s="9">
        <v>45195</v>
      </c>
      <c r="WJV38" s="9"/>
      <c r="WJW38" s="9"/>
      <c r="WJY38" s="10">
        <v>8</v>
      </c>
      <c r="WKD38"/>
      <c r="WKE38" t="s">
        <v>1328</v>
      </c>
      <c r="WKF38" t="s">
        <v>1329</v>
      </c>
      <c r="WKG38" t="s">
        <v>1234</v>
      </c>
      <c r="WKH38" t="s">
        <v>1330</v>
      </c>
      <c r="WKI38" t="s">
        <v>1331</v>
      </c>
      <c r="WKJ38" t="s">
        <v>14</v>
      </c>
      <c r="WKK38" s="9">
        <v>45195</v>
      </c>
      <c r="WKL38" s="9"/>
      <c r="WKM38" s="9"/>
      <c r="WKO38" s="10">
        <v>8</v>
      </c>
      <c r="WKT38"/>
      <c r="WKU38" t="s">
        <v>1328</v>
      </c>
      <c r="WKV38" t="s">
        <v>1329</v>
      </c>
      <c r="WKW38" t="s">
        <v>1234</v>
      </c>
      <c r="WKX38" t="s">
        <v>1330</v>
      </c>
      <c r="WKY38" t="s">
        <v>1331</v>
      </c>
      <c r="WKZ38" t="s">
        <v>14</v>
      </c>
      <c r="WLA38" s="9">
        <v>45195</v>
      </c>
      <c r="WLB38" s="9"/>
      <c r="WLC38" s="9"/>
      <c r="WLE38" s="10">
        <v>8</v>
      </c>
      <c r="WLJ38"/>
      <c r="WLK38" t="s">
        <v>1328</v>
      </c>
      <c r="WLL38" t="s">
        <v>1329</v>
      </c>
      <c r="WLM38" t="s">
        <v>1234</v>
      </c>
      <c r="WLN38" t="s">
        <v>1330</v>
      </c>
      <c r="WLO38" t="s">
        <v>1331</v>
      </c>
      <c r="WLP38" t="s">
        <v>14</v>
      </c>
      <c r="WLQ38" s="9">
        <v>45195</v>
      </c>
      <c r="WLR38" s="9"/>
      <c r="WLS38" s="9"/>
      <c r="WLU38" s="10">
        <v>8</v>
      </c>
      <c r="WLZ38"/>
      <c r="WMA38" t="s">
        <v>1328</v>
      </c>
      <c r="WMB38" t="s">
        <v>1329</v>
      </c>
      <c r="WMC38" t="s">
        <v>1234</v>
      </c>
      <c r="WMD38" t="s">
        <v>1330</v>
      </c>
      <c r="WME38" t="s">
        <v>1331</v>
      </c>
      <c r="WMF38" t="s">
        <v>14</v>
      </c>
      <c r="WMG38" s="9">
        <v>45195</v>
      </c>
      <c r="WMH38" s="9"/>
      <c r="WMI38" s="9"/>
      <c r="WMK38" s="10">
        <v>8</v>
      </c>
      <c r="WMP38"/>
      <c r="WMQ38" t="s">
        <v>1328</v>
      </c>
      <c r="WMR38" t="s">
        <v>1329</v>
      </c>
      <c r="WMS38" t="s">
        <v>1234</v>
      </c>
      <c r="WMT38" t="s">
        <v>1330</v>
      </c>
      <c r="WMU38" t="s">
        <v>1331</v>
      </c>
      <c r="WMV38" t="s">
        <v>14</v>
      </c>
      <c r="WMW38" s="9">
        <v>45195</v>
      </c>
      <c r="WMX38" s="9"/>
      <c r="WMY38" s="9"/>
      <c r="WNA38" s="10">
        <v>8</v>
      </c>
      <c r="WNF38"/>
      <c r="WNG38" t="s">
        <v>1328</v>
      </c>
      <c r="WNH38" t="s">
        <v>1329</v>
      </c>
      <c r="WNI38" t="s">
        <v>1234</v>
      </c>
      <c r="WNJ38" t="s">
        <v>1330</v>
      </c>
      <c r="WNK38" t="s">
        <v>1331</v>
      </c>
      <c r="WNL38" t="s">
        <v>14</v>
      </c>
      <c r="WNM38" s="9">
        <v>45195</v>
      </c>
      <c r="WNN38" s="9"/>
      <c r="WNO38" s="9"/>
      <c r="WNQ38" s="10">
        <v>8</v>
      </c>
      <c r="WNV38"/>
      <c r="WNW38" t="s">
        <v>1328</v>
      </c>
      <c r="WNX38" t="s">
        <v>1329</v>
      </c>
      <c r="WNY38" t="s">
        <v>1234</v>
      </c>
      <c r="WNZ38" t="s">
        <v>1330</v>
      </c>
      <c r="WOA38" t="s">
        <v>1331</v>
      </c>
      <c r="WOB38" t="s">
        <v>14</v>
      </c>
      <c r="WOC38" s="9">
        <v>45195</v>
      </c>
      <c r="WOD38" s="9"/>
      <c r="WOE38" s="9"/>
      <c r="WOG38" s="10">
        <v>8</v>
      </c>
      <c r="WOL38"/>
      <c r="WOM38" t="s">
        <v>1328</v>
      </c>
      <c r="WON38" t="s">
        <v>1329</v>
      </c>
      <c r="WOO38" t="s">
        <v>1234</v>
      </c>
      <c r="WOP38" t="s">
        <v>1330</v>
      </c>
      <c r="WOQ38" t="s">
        <v>1331</v>
      </c>
      <c r="WOR38" t="s">
        <v>14</v>
      </c>
      <c r="WOS38" s="9">
        <v>45195</v>
      </c>
      <c r="WOT38" s="9"/>
      <c r="WOU38" s="9"/>
      <c r="WOW38" s="10">
        <v>8</v>
      </c>
      <c r="WPB38"/>
      <c r="WPC38" t="s">
        <v>1328</v>
      </c>
      <c r="WPD38" t="s">
        <v>1329</v>
      </c>
      <c r="WPE38" t="s">
        <v>1234</v>
      </c>
      <c r="WPF38" t="s">
        <v>1330</v>
      </c>
      <c r="WPG38" t="s">
        <v>1331</v>
      </c>
      <c r="WPH38" t="s">
        <v>14</v>
      </c>
      <c r="WPI38" s="9">
        <v>45195</v>
      </c>
      <c r="WPJ38" s="9"/>
      <c r="WPK38" s="9"/>
      <c r="WPM38" s="10">
        <v>8</v>
      </c>
      <c r="WPR38"/>
      <c r="WPS38" t="s">
        <v>1328</v>
      </c>
      <c r="WPT38" t="s">
        <v>1329</v>
      </c>
      <c r="WPU38" t="s">
        <v>1234</v>
      </c>
      <c r="WPV38" t="s">
        <v>1330</v>
      </c>
      <c r="WPW38" t="s">
        <v>1331</v>
      </c>
      <c r="WPX38" t="s">
        <v>14</v>
      </c>
      <c r="WPY38" s="9">
        <v>45195</v>
      </c>
      <c r="WPZ38" s="9"/>
      <c r="WQA38" s="9"/>
      <c r="WQC38" s="10">
        <v>8</v>
      </c>
      <c r="WQH38"/>
      <c r="WQI38" t="s">
        <v>1328</v>
      </c>
      <c r="WQJ38" t="s">
        <v>1329</v>
      </c>
      <c r="WQK38" t="s">
        <v>1234</v>
      </c>
      <c r="WQL38" t="s">
        <v>1330</v>
      </c>
      <c r="WQM38" t="s">
        <v>1331</v>
      </c>
      <c r="WQN38" t="s">
        <v>14</v>
      </c>
      <c r="WQO38" s="9">
        <v>45195</v>
      </c>
      <c r="WQP38" s="9"/>
      <c r="WQQ38" s="9"/>
      <c r="WQS38" s="10">
        <v>8</v>
      </c>
      <c r="WQX38"/>
      <c r="WQY38" t="s">
        <v>1328</v>
      </c>
      <c r="WQZ38" t="s">
        <v>1329</v>
      </c>
      <c r="WRA38" t="s">
        <v>1234</v>
      </c>
      <c r="WRB38" t="s">
        <v>1330</v>
      </c>
      <c r="WRC38" t="s">
        <v>1331</v>
      </c>
      <c r="WRD38" t="s">
        <v>14</v>
      </c>
      <c r="WRE38" s="9">
        <v>45195</v>
      </c>
      <c r="WRF38" s="9"/>
      <c r="WRG38" s="9"/>
      <c r="WRI38" s="10">
        <v>8</v>
      </c>
      <c r="WRN38"/>
      <c r="WRO38" t="s">
        <v>1328</v>
      </c>
      <c r="WRP38" t="s">
        <v>1329</v>
      </c>
      <c r="WRQ38" t="s">
        <v>1234</v>
      </c>
      <c r="WRR38" t="s">
        <v>1330</v>
      </c>
      <c r="WRS38" t="s">
        <v>1331</v>
      </c>
      <c r="WRT38" t="s">
        <v>14</v>
      </c>
      <c r="WRU38" s="9">
        <v>45195</v>
      </c>
      <c r="WRV38" s="9"/>
      <c r="WRW38" s="9"/>
      <c r="WRY38" s="10">
        <v>8</v>
      </c>
      <c r="WSD38"/>
      <c r="WSE38" t="s">
        <v>1328</v>
      </c>
      <c r="WSF38" t="s">
        <v>1329</v>
      </c>
      <c r="WSG38" t="s">
        <v>1234</v>
      </c>
      <c r="WSH38" t="s">
        <v>1330</v>
      </c>
      <c r="WSI38" t="s">
        <v>1331</v>
      </c>
      <c r="WSJ38" t="s">
        <v>14</v>
      </c>
      <c r="WSK38" s="9">
        <v>45195</v>
      </c>
      <c r="WSL38" s="9"/>
      <c r="WSM38" s="9"/>
      <c r="WSO38" s="10">
        <v>8</v>
      </c>
      <c r="WST38"/>
      <c r="WSU38" t="s">
        <v>1328</v>
      </c>
      <c r="WSV38" t="s">
        <v>1329</v>
      </c>
      <c r="WSW38" t="s">
        <v>1234</v>
      </c>
      <c r="WSX38" t="s">
        <v>1330</v>
      </c>
      <c r="WSY38" t="s">
        <v>1331</v>
      </c>
      <c r="WSZ38" t="s">
        <v>14</v>
      </c>
      <c r="WTA38" s="9">
        <v>45195</v>
      </c>
      <c r="WTB38" s="9"/>
      <c r="WTC38" s="9"/>
      <c r="WTE38" s="10">
        <v>8</v>
      </c>
      <c r="WTJ38"/>
      <c r="WTK38" t="s">
        <v>1328</v>
      </c>
      <c r="WTL38" t="s">
        <v>1329</v>
      </c>
      <c r="WTM38" t="s">
        <v>1234</v>
      </c>
      <c r="WTN38" t="s">
        <v>1330</v>
      </c>
      <c r="WTO38" t="s">
        <v>1331</v>
      </c>
      <c r="WTP38" t="s">
        <v>14</v>
      </c>
      <c r="WTQ38" s="9">
        <v>45195</v>
      </c>
      <c r="WTR38" s="9"/>
      <c r="WTS38" s="9"/>
      <c r="WTU38" s="10">
        <v>8</v>
      </c>
      <c r="WTZ38"/>
      <c r="WUA38" t="s">
        <v>1328</v>
      </c>
      <c r="WUB38" t="s">
        <v>1329</v>
      </c>
      <c r="WUC38" t="s">
        <v>1234</v>
      </c>
      <c r="WUD38" t="s">
        <v>1330</v>
      </c>
      <c r="WUE38" t="s">
        <v>1331</v>
      </c>
      <c r="WUF38" t="s">
        <v>14</v>
      </c>
      <c r="WUG38" s="9">
        <v>45195</v>
      </c>
      <c r="WUH38" s="9"/>
      <c r="WUI38" s="9"/>
      <c r="WUK38" s="10">
        <v>8</v>
      </c>
      <c r="WUP38"/>
      <c r="WUQ38" t="s">
        <v>1328</v>
      </c>
      <c r="WUR38" t="s">
        <v>1329</v>
      </c>
      <c r="WUS38" t="s">
        <v>1234</v>
      </c>
      <c r="WUT38" t="s">
        <v>1330</v>
      </c>
      <c r="WUU38" t="s">
        <v>1331</v>
      </c>
      <c r="WUV38" t="s">
        <v>14</v>
      </c>
      <c r="WUW38" s="9">
        <v>45195</v>
      </c>
      <c r="WUX38" s="9"/>
      <c r="WUY38" s="9"/>
      <c r="WVA38" s="10">
        <v>8</v>
      </c>
      <c r="WVF38"/>
      <c r="WVG38" t="s">
        <v>1328</v>
      </c>
      <c r="WVH38" t="s">
        <v>1329</v>
      </c>
      <c r="WVI38" t="s">
        <v>1234</v>
      </c>
      <c r="WVJ38" t="s">
        <v>1330</v>
      </c>
      <c r="WVK38" t="s">
        <v>1331</v>
      </c>
      <c r="WVL38" t="s">
        <v>14</v>
      </c>
      <c r="WVM38" s="9">
        <v>45195</v>
      </c>
      <c r="WVN38" s="9"/>
      <c r="WVO38" s="9"/>
      <c r="WVQ38" s="10">
        <v>8</v>
      </c>
      <c r="WVV38"/>
      <c r="WVW38" t="s">
        <v>1328</v>
      </c>
      <c r="WVX38" t="s">
        <v>1329</v>
      </c>
      <c r="WVY38" t="s">
        <v>1234</v>
      </c>
      <c r="WVZ38" t="s">
        <v>1330</v>
      </c>
      <c r="WWA38" t="s">
        <v>1331</v>
      </c>
      <c r="WWB38" t="s">
        <v>14</v>
      </c>
      <c r="WWC38" s="9">
        <v>45195</v>
      </c>
      <c r="WWD38" s="9"/>
      <c r="WWE38" s="9"/>
      <c r="WWG38" s="10">
        <v>8</v>
      </c>
      <c r="WWL38"/>
      <c r="WWM38" t="s">
        <v>1328</v>
      </c>
      <c r="WWN38" t="s">
        <v>1329</v>
      </c>
      <c r="WWO38" t="s">
        <v>1234</v>
      </c>
      <c r="WWP38" t="s">
        <v>1330</v>
      </c>
      <c r="WWQ38" t="s">
        <v>1331</v>
      </c>
      <c r="WWR38" t="s">
        <v>14</v>
      </c>
      <c r="WWS38" s="9">
        <v>45195</v>
      </c>
      <c r="WWT38" s="9"/>
      <c r="WWU38" s="9"/>
      <c r="WWW38" s="10">
        <v>8</v>
      </c>
      <c r="WXB38"/>
      <c r="WXC38" t="s">
        <v>1328</v>
      </c>
      <c r="WXD38" t="s">
        <v>1329</v>
      </c>
      <c r="WXE38" t="s">
        <v>1234</v>
      </c>
      <c r="WXF38" t="s">
        <v>1330</v>
      </c>
      <c r="WXG38" t="s">
        <v>1331</v>
      </c>
      <c r="WXH38" t="s">
        <v>14</v>
      </c>
      <c r="WXI38" s="9">
        <v>45195</v>
      </c>
      <c r="WXJ38" s="9"/>
      <c r="WXK38" s="9"/>
      <c r="WXM38" s="10">
        <v>8</v>
      </c>
      <c r="WXR38"/>
      <c r="WXS38" t="s">
        <v>1328</v>
      </c>
      <c r="WXT38" t="s">
        <v>1329</v>
      </c>
      <c r="WXU38" t="s">
        <v>1234</v>
      </c>
      <c r="WXV38" t="s">
        <v>1330</v>
      </c>
      <c r="WXW38" t="s">
        <v>1331</v>
      </c>
      <c r="WXX38" t="s">
        <v>14</v>
      </c>
      <c r="WXY38" s="9">
        <v>45195</v>
      </c>
      <c r="WXZ38" s="9"/>
      <c r="WYA38" s="9"/>
      <c r="WYC38" s="10">
        <v>8</v>
      </c>
      <c r="WYH38"/>
      <c r="WYI38" t="s">
        <v>1328</v>
      </c>
      <c r="WYJ38" t="s">
        <v>1329</v>
      </c>
      <c r="WYK38" t="s">
        <v>1234</v>
      </c>
      <c r="WYL38" t="s">
        <v>1330</v>
      </c>
      <c r="WYM38" t="s">
        <v>1331</v>
      </c>
      <c r="WYN38" t="s">
        <v>14</v>
      </c>
      <c r="WYO38" s="9">
        <v>45195</v>
      </c>
      <c r="WYP38" s="9"/>
      <c r="WYQ38" s="9"/>
      <c r="WYS38" s="10">
        <v>8</v>
      </c>
      <c r="WYX38"/>
      <c r="WYY38" t="s">
        <v>1328</v>
      </c>
      <c r="WYZ38" t="s">
        <v>1329</v>
      </c>
      <c r="WZA38" t="s">
        <v>1234</v>
      </c>
      <c r="WZB38" t="s">
        <v>1330</v>
      </c>
      <c r="WZC38" t="s">
        <v>1331</v>
      </c>
      <c r="WZD38" t="s">
        <v>14</v>
      </c>
      <c r="WZE38" s="9">
        <v>45195</v>
      </c>
      <c r="WZF38" s="9"/>
      <c r="WZG38" s="9"/>
      <c r="WZI38" s="10">
        <v>8</v>
      </c>
      <c r="WZN38"/>
      <c r="WZO38" t="s">
        <v>1328</v>
      </c>
      <c r="WZP38" t="s">
        <v>1329</v>
      </c>
      <c r="WZQ38" t="s">
        <v>1234</v>
      </c>
      <c r="WZR38" t="s">
        <v>1330</v>
      </c>
      <c r="WZS38" t="s">
        <v>1331</v>
      </c>
      <c r="WZT38" t="s">
        <v>14</v>
      </c>
      <c r="WZU38" s="9">
        <v>45195</v>
      </c>
      <c r="WZV38" s="9"/>
      <c r="WZW38" s="9"/>
      <c r="WZY38" s="10">
        <v>8</v>
      </c>
      <c r="XAD38"/>
      <c r="XAE38" t="s">
        <v>1328</v>
      </c>
      <c r="XAF38" t="s">
        <v>1329</v>
      </c>
      <c r="XAG38" t="s">
        <v>1234</v>
      </c>
      <c r="XAH38" t="s">
        <v>1330</v>
      </c>
      <c r="XAI38" t="s">
        <v>1331</v>
      </c>
      <c r="XAJ38" t="s">
        <v>14</v>
      </c>
      <c r="XAK38" s="9">
        <v>45195</v>
      </c>
      <c r="XAL38" s="9"/>
      <c r="XAM38" s="9"/>
      <c r="XAO38" s="10">
        <v>8</v>
      </c>
      <c r="XAT38"/>
      <c r="XAU38" t="s">
        <v>1328</v>
      </c>
      <c r="XAV38" t="s">
        <v>1329</v>
      </c>
      <c r="XAW38" t="s">
        <v>1234</v>
      </c>
      <c r="XAX38" t="s">
        <v>1330</v>
      </c>
      <c r="XAY38" t="s">
        <v>1331</v>
      </c>
      <c r="XAZ38" t="s">
        <v>14</v>
      </c>
      <c r="XBA38" s="9">
        <v>45195</v>
      </c>
      <c r="XBB38" s="9"/>
      <c r="XBC38" s="9"/>
      <c r="XBE38" s="10">
        <v>8</v>
      </c>
      <c r="XBJ38"/>
      <c r="XBK38" t="s">
        <v>1328</v>
      </c>
      <c r="XBL38" t="s">
        <v>1329</v>
      </c>
      <c r="XBM38" t="s">
        <v>1234</v>
      </c>
      <c r="XBN38" t="s">
        <v>1330</v>
      </c>
      <c r="XBO38" t="s">
        <v>1331</v>
      </c>
      <c r="XBP38" t="s">
        <v>14</v>
      </c>
      <c r="XBQ38" s="9">
        <v>45195</v>
      </c>
      <c r="XBR38" s="9"/>
      <c r="XBS38" s="9"/>
      <c r="XBU38" s="10">
        <v>8</v>
      </c>
      <c r="XBZ38"/>
      <c r="XCA38" t="s">
        <v>1328</v>
      </c>
      <c r="XCB38" t="s">
        <v>1329</v>
      </c>
      <c r="XCC38" t="s">
        <v>1234</v>
      </c>
      <c r="XCD38" t="s">
        <v>1330</v>
      </c>
      <c r="XCE38" t="s">
        <v>1331</v>
      </c>
      <c r="XCF38" t="s">
        <v>14</v>
      </c>
      <c r="XCG38" s="9">
        <v>45195</v>
      </c>
      <c r="XCH38" s="9"/>
      <c r="XCI38" s="9"/>
      <c r="XCK38" s="10">
        <v>8</v>
      </c>
      <c r="XCP38"/>
      <c r="XCQ38" t="s">
        <v>1328</v>
      </c>
      <c r="XCR38" t="s">
        <v>1329</v>
      </c>
      <c r="XCS38" t="s">
        <v>1234</v>
      </c>
      <c r="XCT38" t="s">
        <v>1330</v>
      </c>
      <c r="XCU38" t="s">
        <v>1331</v>
      </c>
      <c r="XCV38" t="s">
        <v>14</v>
      </c>
      <c r="XCW38" s="9">
        <v>45195</v>
      </c>
      <c r="XCX38" s="9"/>
      <c r="XCY38" s="9"/>
      <c r="XDA38" s="10">
        <v>8</v>
      </c>
      <c r="XDF38"/>
      <c r="XDG38" t="s">
        <v>1328</v>
      </c>
      <c r="XDH38" t="s">
        <v>1329</v>
      </c>
      <c r="XDI38" t="s">
        <v>1234</v>
      </c>
      <c r="XDJ38" t="s">
        <v>1330</v>
      </c>
      <c r="XDK38" t="s">
        <v>1331</v>
      </c>
      <c r="XDL38" t="s">
        <v>14</v>
      </c>
      <c r="XDM38" s="9">
        <v>45195</v>
      </c>
      <c r="XDN38" s="9"/>
      <c r="XDO38" s="9"/>
      <c r="XDQ38" s="10">
        <v>8</v>
      </c>
      <c r="XDV38"/>
      <c r="XDW38" t="s">
        <v>1328</v>
      </c>
      <c r="XDX38" t="s">
        <v>1329</v>
      </c>
      <c r="XDY38" t="s">
        <v>1234</v>
      </c>
      <c r="XDZ38" t="s">
        <v>1330</v>
      </c>
      <c r="XEA38" t="s">
        <v>1331</v>
      </c>
      <c r="XEB38" t="s">
        <v>14</v>
      </c>
      <c r="XEC38" s="9">
        <v>45195</v>
      </c>
      <c r="XED38" s="9"/>
      <c r="XEE38" s="9"/>
      <c r="XEG38" s="10">
        <v>8</v>
      </c>
      <c r="XEL38"/>
      <c r="XEM38" t="s">
        <v>1328</v>
      </c>
      <c r="XEN38" t="s">
        <v>1329</v>
      </c>
      <c r="XEO38" t="s">
        <v>1234</v>
      </c>
      <c r="XEP38" t="s">
        <v>1330</v>
      </c>
      <c r="XEQ38" t="s">
        <v>1331</v>
      </c>
      <c r="XER38" t="s">
        <v>14</v>
      </c>
      <c r="XES38" s="9">
        <v>45195</v>
      </c>
      <c r="XET38" s="9"/>
      <c r="XEU38" s="9"/>
      <c r="XEW38" s="10">
        <v>8</v>
      </c>
    </row>
    <row r="39" spans="1:16377" x14ac:dyDescent="0.25">
      <c r="A39" t="s">
        <v>1316</v>
      </c>
      <c r="B39" t="s">
        <v>1247</v>
      </c>
      <c r="C39" t="s">
        <v>1317</v>
      </c>
      <c r="D39" t="s">
        <v>1318</v>
      </c>
      <c r="E39" t="s">
        <v>14</v>
      </c>
      <c r="F39" s="9">
        <v>43727</v>
      </c>
      <c r="G39" s="9"/>
      <c r="H39" s="9"/>
      <c r="M39" s="10">
        <v>0.7</v>
      </c>
      <c r="N39" s="10"/>
    </row>
    <row r="40" spans="1:16377" x14ac:dyDescent="0.25">
      <c r="A40" t="s">
        <v>1332</v>
      </c>
      <c r="B40" t="s">
        <v>1229</v>
      </c>
      <c r="C40" t="s">
        <v>1290</v>
      </c>
      <c r="D40" t="s">
        <v>1333</v>
      </c>
      <c r="E40" t="s">
        <v>14</v>
      </c>
      <c r="F40" s="11">
        <v>43731</v>
      </c>
      <c r="M40">
        <v>3.7</v>
      </c>
    </row>
    <row r="41" spans="1:16377" x14ac:dyDescent="0.25">
      <c r="A41" t="s">
        <v>1334</v>
      </c>
      <c r="B41" t="s">
        <v>1229</v>
      </c>
      <c r="C41" t="s">
        <v>1268</v>
      </c>
      <c r="D41" t="s">
        <v>1335</v>
      </c>
      <c r="E41" t="s">
        <v>14</v>
      </c>
      <c r="F41" s="11">
        <v>43731</v>
      </c>
      <c r="I41" s="10">
        <v>56.88</v>
      </c>
      <c r="J41" s="10">
        <v>16.989999999999998</v>
      </c>
    </row>
    <row r="42" spans="1:16377" x14ac:dyDescent="0.25">
      <c r="A42" t="s">
        <v>1336</v>
      </c>
      <c r="B42" t="s">
        <v>1247</v>
      </c>
      <c r="C42" t="s">
        <v>1337</v>
      </c>
      <c r="D42" t="s">
        <v>1338</v>
      </c>
      <c r="E42" t="s">
        <v>14</v>
      </c>
      <c r="F42" s="9">
        <v>43731</v>
      </c>
      <c r="G42" s="9"/>
      <c r="H42" s="9"/>
      <c r="J42" s="10">
        <v>5.08</v>
      </c>
      <c r="M42" s="10"/>
      <c r="N42" s="10"/>
    </row>
    <row r="43" spans="1:16377" x14ac:dyDescent="0.25">
      <c r="A43" t="s">
        <v>1339</v>
      </c>
      <c r="B43" t="s">
        <v>1247</v>
      </c>
      <c r="C43" t="s">
        <v>1340</v>
      </c>
      <c r="D43" t="s">
        <v>1341</v>
      </c>
      <c r="E43" t="s">
        <v>14</v>
      </c>
      <c r="F43" s="9">
        <v>43732</v>
      </c>
      <c r="G43" s="9"/>
      <c r="H43" s="9"/>
      <c r="J43" s="10">
        <v>1.63</v>
      </c>
      <c r="M43" s="10"/>
      <c r="N43" s="10"/>
    </row>
    <row r="44" spans="1:16377" x14ac:dyDescent="0.25">
      <c r="A44" t="s">
        <v>1342</v>
      </c>
      <c r="B44" t="s">
        <v>1247</v>
      </c>
      <c r="C44" t="s">
        <v>1247</v>
      </c>
      <c r="D44" t="s">
        <v>1343</v>
      </c>
      <c r="E44" t="s">
        <v>14</v>
      </c>
      <c r="F44" s="11">
        <v>43733</v>
      </c>
      <c r="G44" s="11"/>
      <c r="H44" s="11"/>
      <c r="I44" s="10">
        <v>45.84</v>
      </c>
      <c r="J44" s="10">
        <v>11.46</v>
      </c>
    </row>
    <row r="45" spans="1:16377" x14ac:dyDescent="0.25">
      <c r="A45" t="s">
        <v>1344</v>
      </c>
      <c r="B45" t="s">
        <v>1237</v>
      </c>
      <c r="C45" t="s">
        <v>1345</v>
      </c>
      <c r="D45" t="s">
        <v>1346</v>
      </c>
      <c r="E45" t="s">
        <v>14</v>
      </c>
      <c r="F45" s="11">
        <v>43733</v>
      </c>
      <c r="J45" s="10">
        <v>46.95</v>
      </c>
    </row>
    <row r="46" spans="1:16377" x14ac:dyDescent="0.25">
      <c r="A46" t="s">
        <v>1347</v>
      </c>
      <c r="B46" t="s">
        <v>1293</v>
      </c>
      <c r="C46" t="s">
        <v>1348</v>
      </c>
      <c r="D46" t="s">
        <v>1349</v>
      </c>
      <c r="E46" t="s">
        <v>14</v>
      </c>
      <c r="F46" s="9">
        <v>43733</v>
      </c>
      <c r="G46" s="9"/>
      <c r="H46" s="9"/>
      <c r="I46" s="10">
        <v>0.1</v>
      </c>
      <c r="M46" s="10"/>
      <c r="N46" s="10"/>
    </row>
    <row r="47" spans="1:16377" x14ac:dyDescent="0.25">
      <c r="A47" t="s">
        <v>1350</v>
      </c>
      <c r="B47" t="s">
        <v>1247</v>
      </c>
      <c r="C47" t="s">
        <v>1247</v>
      </c>
      <c r="D47" t="s">
        <v>1351</v>
      </c>
      <c r="E47" t="s">
        <v>14</v>
      </c>
      <c r="F47" s="9">
        <v>43734</v>
      </c>
      <c r="G47" s="9"/>
      <c r="H47" s="9"/>
      <c r="J47" s="10">
        <v>7.52</v>
      </c>
      <c r="M47" s="10"/>
      <c r="N47" s="10"/>
    </row>
    <row r="48" spans="1:16377" x14ac:dyDescent="0.25">
      <c r="A48" t="s">
        <v>1352</v>
      </c>
      <c r="B48" t="s">
        <v>1293</v>
      </c>
      <c r="C48" t="s">
        <v>1353</v>
      </c>
      <c r="D48" t="s">
        <v>1354</v>
      </c>
      <c r="E48" t="s">
        <v>14</v>
      </c>
      <c r="F48" s="9">
        <v>43734</v>
      </c>
      <c r="G48" s="9"/>
      <c r="H48" s="9"/>
      <c r="I48" s="10">
        <v>32.83</v>
      </c>
      <c r="J48" s="10">
        <v>11.54</v>
      </c>
      <c r="M48" s="10">
        <v>0.46</v>
      </c>
      <c r="N48" s="10"/>
    </row>
    <row r="49" spans="1:14" x14ac:dyDescent="0.25">
      <c r="A49" t="s">
        <v>1355</v>
      </c>
      <c r="B49" t="s">
        <v>1234</v>
      </c>
      <c r="C49" t="s">
        <v>1253</v>
      </c>
      <c r="D49" t="s">
        <v>1356</v>
      </c>
      <c r="E49" t="s">
        <v>14</v>
      </c>
      <c r="F49" s="11">
        <v>43739</v>
      </c>
      <c r="M49">
        <v>1.5</v>
      </c>
    </row>
    <row r="50" spans="1:14" x14ac:dyDescent="0.25">
      <c r="A50" t="s">
        <v>1357</v>
      </c>
      <c r="B50" t="s">
        <v>1247</v>
      </c>
      <c r="C50" t="s">
        <v>1358</v>
      </c>
      <c r="D50" t="s">
        <v>1359</v>
      </c>
      <c r="E50" t="s">
        <v>14</v>
      </c>
      <c r="F50" s="11">
        <v>43739</v>
      </c>
      <c r="J50" s="10">
        <v>1</v>
      </c>
    </row>
    <row r="51" spans="1:14" x14ac:dyDescent="0.25">
      <c r="A51" t="s">
        <v>1360</v>
      </c>
      <c r="B51" t="s">
        <v>1229</v>
      </c>
      <c r="C51" t="s">
        <v>977</v>
      </c>
      <c r="D51" t="s">
        <v>1361</v>
      </c>
      <c r="E51" t="s">
        <v>14</v>
      </c>
      <c r="F51" s="11">
        <v>43739</v>
      </c>
      <c r="M51">
        <v>0.05</v>
      </c>
    </row>
    <row r="52" spans="1:14" x14ac:dyDescent="0.25">
      <c r="A52" t="s">
        <v>1362</v>
      </c>
      <c r="B52" t="s">
        <v>1237</v>
      </c>
      <c r="C52" t="s">
        <v>1363</v>
      </c>
      <c r="D52" t="s">
        <v>1364</v>
      </c>
      <c r="E52" t="s">
        <v>14</v>
      </c>
      <c r="F52" s="11">
        <v>43739</v>
      </c>
      <c r="M52">
        <v>1.1100000000000001</v>
      </c>
    </row>
    <row r="53" spans="1:14" x14ac:dyDescent="0.25">
      <c r="A53" t="s">
        <v>1365</v>
      </c>
      <c r="B53" t="s">
        <v>1293</v>
      </c>
      <c r="C53" t="s">
        <v>967</v>
      </c>
      <c r="D53" t="s">
        <v>1366</v>
      </c>
      <c r="E53" t="s">
        <v>14</v>
      </c>
      <c r="F53" s="9">
        <v>43740</v>
      </c>
      <c r="G53" s="9"/>
      <c r="H53" s="9"/>
      <c r="M53" s="10">
        <v>0.86</v>
      </c>
      <c r="N53" s="10">
        <v>0.35</v>
      </c>
    </row>
    <row r="54" spans="1:14" x14ac:dyDescent="0.25">
      <c r="A54" t="s">
        <v>1367</v>
      </c>
      <c r="B54" t="s">
        <v>1229</v>
      </c>
      <c r="C54" t="s">
        <v>1368</v>
      </c>
      <c r="D54" t="s">
        <v>1369</v>
      </c>
      <c r="E54" t="s">
        <v>14</v>
      </c>
      <c r="F54" s="11">
        <v>43741</v>
      </c>
      <c r="I54" s="10">
        <v>9.48</v>
      </c>
      <c r="J54" s="10">
        <v>0.28999999999999998</v>
      </c>
    </row>
    <row r="55" spans="1:14" x14ac:dyDescent="0.25">
      <c r="A55" t="s">
        <v>1370</v>
      </c>
      <c r="B55" t="s">
        <v>1234</v>
      </c>
      <c r="C55" t="s">
        <v>1371</v>
      </c>
      <c r="D55" t="s">
        <v>1372</v>
      </c>
      <c r="E55" t="s">
        <v>14</v>
      </c>
      <c r="F55" s="9">
        <v>43748</v>
      </c>
      <c r="G55" s="9"/>
      <c r="H55" s="9"/>
      <c r="J55" s="10">
        <v>446</v>
      </c>
      <c r="M55" s="10">
        <v>6.92</v>
      </c>
      <c r="N55" s="10"/>
    </row>
    <row r="56" spans="1:14" x14ac:dyDescent="0.25">
      <c r="A56" t="s">
        <v>1373</v>
      </c>
      <c r="B56" t="s">
        <v>1237</v>
      </c>
      <c r="C56" t="s">
        <v>1374</v>
      </c>
      <c r="D56" t="s">
        <v>1375</v>
      </c>
      <c r="E56" t="s">
        <v>14</v>
      </c>
      <c r="F56" s="11">
        <v>43749</v>
      </c>
      <c r="G56" s="11"/>
      <c r="H56" s="11"/>
      <c r="M56">
        <v>0.22</v>
      </c>
    </row>
    <row r="57" spans="1:14" x14ac:dyDescent="0.25">
      <c r="A57" t="s">
        <v>1376</v>
      </c>
      <c r="B57" t="s">
        <v>1229</v>
      </c>
      <c r="C57" t="s">
        <v>1377</v>
      </c>
      <c r="D57" t="s">
        <v>1378</v>
      </c>
      <c r="E57" t="s">
        <v>14</v>
      </c>
      <c r="F57" s="9">
        <v>43753</v>
      </c>
      <c r="G57" s="9"/>
      <c r="H57" s="9"/>
      <c r="M57" s="10">
        <v>3.47</v>
      </c>
      <c r="N57" s="10"/>
    </row>
    <row r="58" spans="1:14" x14ac:dyDescent="0.25">
      <c r="A58" t="s">
        <v>1379</v>
      </c>
      <c r="B58" t="s">
        <v>1247</v>
      </c>
      <c r="C58" t="s">
        <v>1309</v>
      </c>
      <c r="D58" t="s">
        <v>1380</v>
      </c>
      <c r="E58" t="s">
        <v>14</v>
      </c>
      <c r="F58" s="11">
        <v>43753</v>
      </c>
      <c r="M58">
        <v>0.1</v>
      </c>
    </row>
    <row r="59" spans="1:14" x14ac:dyDescent="0.25">
      <c r="A59" t="s">
        <v>1381</v>
      </c>
      <c r="B59" t="s">
        <v>1229</v>
      </c>
      <c r="C59" t="s">
        <v>1382</v>
      </c>
      <c r="D59" t="s">
        <v>1383</v>
      </c>
      <c r="E59" t="s">
        <v>14</v>
      </c>
      <c r="F59" s="11">
        <v>43753</v>
      </c>
      <c r="M59">
        <v>0.4</v>
      </c>
    </row>
    <row r="60" spans="1:14" x14ac:dyDescent="0.25">
      <c r="A60" t="s">
        <v>1384</v>
      </c>
      <c r="B60" t="s">
        <v>1247</v>
      </c>
      <c r="C60" t="s">
        <v>1358</v>
      </c>
      <c r="D60" t="s">
        <v>1385</v>
      </c>
      <c r="E60" t="s">
        <v>14</v>
      </c>
      <c r="F60" s="11">
        <v>43756</v>
      </c>
      <c r="G60" s="11"/>
      <c r="H60" s="11"/>
      <c r="I60" s="10">
        <v>24.98</v>
      </c>
      <c r="J60" s="10">
        <v>25.15</v>
      </c>
      <c r="M60" s="10"/>
      <c r="N60" s="10"/>
    </row>
    <row r="61" spans="1:14" x14ac:dyDescent="0.25">
      <c r="A61" t="s">
        <v>1386</v>
      </c>
      <c r="B61" t="s">
        <v>1247</v>
      </c>
      <c r="C61" t="s">
        <v>1387</v>
      </c>
      <c r="D61" t="s">
        <v>1388</v>
      </c>
      <c r="E61" t="s">
        <v>14</v>
      </c>
      <c r="F61" s="11">
        <v>43761</v>
      </c>
      <c r="G61" s="11"/>
      <c r="H61" s="11"/>
      <c r="I61" s="10">
        <v>3.35</v>
      </c>
      <c r="J61" s="10">
        <v>52.4</v>
      </c>
    </row>
    <row r="62" spans="1:14" x14ac:dyDescent="0.25">
      <c r="A62" t="s">
        <v>1389</v>
      </c>
      <c r="B62" t="s">
        <v>1247</v>
      </c>
      <c r="C62" t="s">
        <v>1390</v>
      </c>
      <c r="D62" t="s">
        <v>1391</v>
      </c>
      <c r="E62" t="s">
        <v>14</v>
      </c>
      <c r="F62" s="11">
        <v>43762</v>
      </c>
      <c r="I62" s="10">
        <v>69.12</v>
      </c>
      <c r="J62" s="10">
        <v>34.049999999999997</v>
      </c>
      <c r="N62" s="10"/>
    </row>
    <row r="63" spans="1:14" x14ac:dyDescent="0.25">
      <c r="A63" t="s">
        <v>1392</v>
      </c>
      <c r="B63" t="s">
        <v>1229</v>
      </c>
      <c r="C63" t="s">
        <v>977</v>
      </c>
      <c r="D63" t="s">
        <v>1393</v>
      </c>
      <c r="E63" t="s">
        <v>14</v>
      </c>
      <c r="F63" s="11">
        <v>43763</v>
      </c>
      <c r="M63">
        <v>0.74</v>
      </c>
    </row>
    <row r="64" spans="1:14" x14ac:dyDescent="0.25">
      <c r="A64" t="s">
        <v>1394</v>
      </c>
      <c r="B64" t="s">
        <v>1247</v>
      </c>
      <c r="C64" t="s">
        <v>977</v>
      </c>
      <c r="D64" t="s">
        <v>1395</v>
      </c>
      <c r="E64" t="s">
        <v>14</v>
      </c>
      <c r="F64" s="9">
        <v>43767</v>
      </c>
      <c r="G64" s="9"/>
      <c r="H64" s="9"/>
      <c r="M64" s="10">
        <v>6</v>
      </c>
      <c r="N64" s="10">
        <v>1.4</v>
      </c>
    </row>
    <row r="65" spans="1:14" x14ac:dyDescent="0.25">
      <c r="A65" t="s">
        <v>1396</v>
      </c>
      <c r="B65" t="s">
        <v>1229</v>
      </c>
      <c r="C65" t="s">
        <v>977</v>
      </c>
      <c r="D65" t="s">
        <v>1397</v>
      </c>
      <c r="E65" t="s">
        <v>14</v>
      </c>
      <c r="F65" s="11">
        <v>43770</v>
      </c>
      <c r="M65">
        <v>0.1</v>
      </c>
    </row>
    <row r="66" spans="1:14" x14ac:dyDescent="0.25">
      <c r="A66" t="s">
        <v>1398</v>
      </c>
      <c r="B66" t="s">
        <v>1229</v>
      </c>
      <c r="C66" t="s">
        <v>977</v>
      </c>
      <c r="D66" t="s">
        <v>1399</v>
      </c>
      <c r="E66" t="s">
        <v>14</v>
      </c>
      <c r="F66" s="11">
        <v>43770</v>
      </c>
      <c r="M66">
        <v>0.1</v>
      </c>
    </row>
    <row r="67" spans="1:14" x14ac:dyDescent="0.25">
      <c r="A67" t="s">
        <v>1400</v>
      </c>
      <c r="B67" t="s">
        <v>1229</v>
      </c>
      <c r="C67" t="s">
        <v>573</v>
      </c>
      <c r="D67" t="s">
        <v>1401</v>
      </c>
      <c r="E67" t="s">
        <v>14</v>
      </c>
      <c r="F67" s="11">
        <v>43770</v>
      </c>
      <c r="M67">
        <v>0.3</v>
      </c>
    </row>
    <row r="68" spans="1:14" x14ac:dyDescent="0.25">
      <c r="A68" t="s">
        <v>1402</v>
      </c>
      <c r="B68" t="s">
        <v>1247</v>
      </c>
      <c r="C68" t="s">
        <v>1283</v>
      </c>
      <c r="D68" t="s">
        <v>1403</v>
      </c>
      <c r="E68" t="s">
        <v>14</v>
      </c>
      <c r="F68" s="11">
        <v>43770</v>
      </c>
      <c r="M68">
        <v>3.5</v>
      </c>
      <c r="N68">
        <v>0.13</v>
      </c>
    </row>
    <row r="69" spans="1:14" x14ac:dyDescent="0.25">
      <c r="A69" t="s">
        <v>1404</v>
      </c>
      <c r="B69" t="s">
        <v>1229</v>
      </c>
      <c r="C69" t="s">
        <v>1290</v>
      </c>
      <c r="D69" t="s">
        <v>1405</v>
      </c>
      <c r="E69" t="s">
        <v>14</v>
      </c>
      <c r="F69" s="11">
        <v>43770</v>
      </c>
      <c r="M69">
        <v>0.7</v>
      </c>
    </row>
    <row r="70" spans="1:14" x14ac:dyDescent="0.25">
      <c r="A70" t="s">
        <v>1406</v>
      </c>
      <c r="B70" t="s">
        <v>1247</v>
      </c>
      <c r="C70" t="s">
        <v>1283</v>
      </c>
      <c r="D70" t="s">
        <v>1407</v>
      </c>
      <c r="E70" t="s">
        <v>14</v>
      </c>
      <c r="F70" s="11">
        <v>43770</v>
      </c>
      <c r="M70">
        <v>0.1</v>
      </c>
    </row>
    <row r="71" spans="1:14" x14ac:dyDescent="0.25">
      <c r="A71" t="s">
        <v>1408</v>
      </c>
      <c r="B71" t="s">
        <v>1293</v>
      </c>
      <c r="C71" t="s">
        <v>1294</v>
      </c>
      <c r="D71" t="s">
        <v>1409</v>
      </c>
      <c r="E71" t="s">
        <v>14</v>
      </c>
      <c r="F71" s="9">
        <v>43777</v>
      </c>
      <c r="G71" s="9"/>
      <c r="H71" s="9"/>
      <c r="J71" s="10">
        <v>6.52</v>
      </c>
      <c r="M71" s="10"/>
      <c r="N71" s="10"/>
    </row>
    <row r="72" spans="1:14" x14ac:dyDescent="0.25">
      <c r="A72" t="s">
        <v>1410</v>
      </c>
      <c r="B72" t="s">
        <v>1237</v>
      </c>
      <c r="C72" t="s">
        <v>1411</v>
      </c>
      <c r="D72" t="s">
        <v>1412</v>
      </c>
      <c r="E72" t="s">
        <v>14</v>
      </c>
      <c r="F72" s="11">
        <v>43781</v>
      </c>
      <c r="M72">
        <v>1.5</v>
      </c>
    </row>
    <row r="73" spans="1:14" x14ac:dyDescent="0.25">
      <c r="A73" t="s">
        <v>1413</v>
      </c>
      <c r="B73" t="s">
        <v>1237</v>
      </c>
      <c r="C73" t="s">
        <v>1411</v>
      </c>
      <c r="D73" t="s">
        <v>1412</v>
      </c>
      <c r="E73" t="s">
        <v>14</v>
      </c>
      <c r="F73" s="11">
        <v>43781</v>
      </c>
      <c r="I73" s="10">
        <v>91</v>
      </c>
      <c r="J73" s="10">
        <v>10.11</v>
      </c>
    </row>
    <row r="74" spans="1:14" x14ac:dyDescent="0.25">
      <c r="A74" t="s">
        <v>1414</v>
      </c>
      <c r="B74" t="s">
        <v>1293</v>
      </c>
      <c r="C74" t="s">
        <v>1415</v>
      </c>
      <c r="D74" t="s">
        <v>1416</v>
      </c>
      <c r="E74" t="s">
        <v>14</v>
      </c>
      <c r="F74" s="9">
        <v>43794</v>
      </c>
      <c r="G74" s="9"/>
      <c r="H74" s="9"/>
      <c r="J74" s="10">
        <v>2.3199999999999998</v>
      </c>
      <c r="M74" s="10"/>
      <c r="N74" s="10"/>
    </row>
    <row r="75" spans="1:14" x14ac:dyDescent="0.25">
      <c r="A75" t="s">
        <v>1417</v>
      </c>
      <c r="B75" t="s">
        <v>1247</v>
      </c>
      <c r="C75" t="s">
        <v>1418</v>
      </c>
      <c r="D75" t="s">
        <v>1419</v>
      </c>
      <c r="E75" t="s">
        <v>14</v>
      </c>
      <c r="F75" s="11">
        <v>43801</v>
      </c>
      <c r="M75">
        <v>0.1</v>
      </c>
    </row>
    <row r="76" spans="1:14" x14ac:dyDescent="0.25">
      <c r="A76" t="s">
        <v>1420</v>
      </c>
      <c r="B76" t="s">
        <v>1247</v>
      </c>
      <c r="C76" t="s">
        <v>1418</v>
      </c>
      <c r="D76" t="s">
        <v>1421</v>
      </c>
      <c r="E76" t="s">
        <v>14</v>
      </c>
      <c r="F76" s="11">
        <v>43801</v>
      </c>
      <c r="M76">
        <v>0.3</v>
      </c>
    </row>
    <row r="77" spans="1:14" x14ac:dyDescent="0.25">
      <c r="A77" t="s">
        <v>1422</v>
      </c>
      <c r="B77" t="s">
        <v>1229</v>
      </c>
      <c r="C77" t="s">
        <v>573</v>
      </c>
      <c r="D77" t="s">
        <v>1423</v>
      </c>
      <c r="E77" t="s">
        <v>14</v>
      </c>
      <c r="F77" s="11">
        <v>43801</v>
      </c>
      <c r="M77">
        <v>0.3</v>
      </c>
    </row>
    <row r="78" spans="1:14" x14ac:dyDescent="0.25">
      <c r="A78" t="s">
        <v>1424</v>
      </c>
      <c r="B78" t="s">
        <v>1237</v>
      </c>
      <c r="C78" t="s">
        <v>1256</v>
      </c>
      <c r="D78" t="s">
        <v>1425</v>
      </c>
      <c r="E78" t="s">
        <v>14</v>
      </c>
      <c r="F78" s="11">
        <v>43805</v>
      </c>
      <c r="G78" s="11"/>
      <c r="H78" s="11"/>
      <c r="I78" s="10">
        <v>29.41</v>
      </c>
      <c r="J78" s="10">
        <v>5.68</v>
      </c>
    </row>
    <row r="79" spans="1:14" x14ac:dyDescent="0.25">
      <c r="A79" t="s">
        <v>1426</v>
      </c>
      <c r="B79" t="s">
        <v>1234</v>
      </c>
      <c r="C79" t="s">
        <v>1427</v>
      </c>
      <c r="D79" t="s">
        <v>1428</v>
      </c>
      <c r="E79" t="s">
        <v>14</v>
      </c>
      <c r="F79" s="9">
        <v>43805</v>
      </c>
      <c r="G79" s="9"/>
      <c r="H79" s="9"/>
      <c r="I79" s="10">
        <v>6.06</v>
      </c>
      <c r="J79" s="10">
        <v>23.38</v>
      </c>
      <c r="M79" s="10"/>
      <c r="N79" s="10"/>
    </row>
    <row r="80" spans="1:14" x14ac:dyDescent="0.25">
      <c r="A80" t="s">
        <v>1429</v>
      </c>
      <c r="B80" t="s">
        <v>900</v>
      </c>
      <c r="C80" t="s">
        <v>1430</v>
      </c>
      <c r="D80" t="s">
        <v>1431</v>
      </c>
      <c r="E80" t="s">
        <v>14</v>
      </c>
      <c r="F80" s="9">
        <v>43812</v>
      </c>
      <c r="G80" s="9"/>
      <c r="H80" s="9"/>
      <c r="I80" s="10">
        <v>7.16</v>
      </c>
      <c r="J80" s="10">
        <v>1.1599999999999999</v>
      </c>
      <c r="M80" s="10"/>
      <c r="N80" s="10"/>
    </row>
    <row r="81" spans="1:14" x14ac:dyDescent="0.25">
      <c r="A81" t="s">
        <v>1432</v>
      </c>
      <c r="B81" t="s">
        <v>1293</v>
      </c>
      <c r="C81" t="s">
        <v>1433</v>
      </c>
      <c r="D81" t="s">
        <v>1434</v>
      </c>
      <c r="E81" t="s">
        <v>14</v>
      </c>
      <c r="F81" s="9">
        <v>43812</v>
      </c>
      <c r="G81" s="9"/>
      <c r="H81" s="9"/>
      <c r="J81" s="10">
        <v>1.68</v>
      </c>
      <c r="M81" s="10"/>
      <c r="N81" s="10"/>
    </row>
    <row r="82" spans="1:14" x14ac:dyDescent="0.25">
      <c r="A82" t="s">
        <v>1435</v>
      </c>
      <c r="B82" t="s">
        <v>1247</v>
      </c>
      <c r="C82" t="s">
        <v>1247</v>
      </c>
      <c r="D82" t="s">
        <v>1436</v>
      </c>
      <c r="E82" t="s">
        <v>14</v>
      </c>
      <c r="F82" s="9">
        <v>43812</v>
      </c>
      <c r="G82" s="9"/>
      <c r="H82" s="9"/>
      <c r="I82" s="10">
        <v>62.1</v>
      </c>
      <c r="M82" s="10"/>
      <c r="N82" s="10"/>
    </row>
    <row r="83" spans="1:14" x14ac:dyDescent="0.25">
      <c r="A83" t="s">
        <v>1437</v>
      </c>
      <c r="B83" t="s">
        <v>1234</v>
      </c>
      <c r="C83" t="s">
        <v>1268</v>
      </c>
      <c r="D83" t="s">
        <v>1438</v>
      </c>
      <c r="E83" t="s">
        <v>14</v>
      </c>
      <c r="F83" s="9">
        <v>43815</v>
      </c>
      <c r="G83" s="9"/>
      <c r="H83" s="9"/>
      <c r="M83" s="10">
        <v>0.22</v>
      </c>
      <c r="N83" s="10"/>
    </row>
    <row r="84" spans="1:14" x14ac:dyDescent="0.25">
      <c r="A84" t="s">
        <v>1439</v>
      </c>
      <c r="B84" t="s">
        <v>1237</v>
      </c>
      <c r="C84" t="s">
        <v>1274</v>
      </c>
      <c r="D84" t="s">
        <v>1440</v>
      </c>
      <c r="E84" t="s">
        <v>14</v>
      </c>
      <c r="F84" s="11">
        <v>43815</v>
      </c>
      <c r="J84" s="10">
        <v>87.4</v>
      </c>
    </row>
    <row r="85" spans="1:14" x14ac:dyDescent="0.25">
      <c r="A85" t="s">
        <v>1441</v>
      </c>
      <c r="B85" t="s">
        <v>1293</v>
      </c>
      <c r="C85" t="s">
        <v>1274</v>
      </c>
      <c r="D85" t="s">
        <v>1440</v>
      </c>
      <c r="E85" t="s">
        <v>14</v>
      </c>
      <c r="F85" s="9">
        <v>43815</v>
      </c>
      <c r="G85" s="9"/>
      <c r="H85" s="9"/>
      <c r="I85" s="10">
        <v>78.22</v>
      </c>
      <c r="J85" s="10">
        <v>9.18</v>
      </c>
      <c r="M85" s="10"/>
      <c r="N85" s="10"/>
    </row>
    <row r="86" spans="1:14" x14ac:dyDescent="0.25">
      <c r="A86" t="s">
        <v>1442</v>
      </c>
      <c r="B86" t="s">
        <v>1229</v>
      </c>
      <c r="C86" t="s">
        <v>1277</v>
      </c>
      <c r="D86" t="s">
        <v>1278</v>
      </c>
      <c r="E86" t="s">
        <v>14</v>
      </c>
      <c r="F86" s="11">
        <v>43816</v>
      </c>
      <c r="I86" s="10">
        <v>28.03</v>
      </c>
      <c r="J86" s="10">
        <v>112.1</v>
      </c>
    </row>
    <row r="87" spans="1:14" x14ac:dyDescent="0.25">
      <c r="A87" t="s">
        <v>1443</v>
      </c>
      <c r="B87" t="s">
        <v>1229</v>
      </c>
      <c r="C87" t="s">
        <v>1444</v>
      </c>
      <c r="D87" t="s">
        <v>1445</v>
      </c>
      <c r="E87" t="s">
        <v>14</v>
      </c>
      <c r="F87" s="11">
        <v>43817</v>
      </c>
      <c r="G87" s="11"/>
      <c r="H87" s="11"/>
      <c r="J87" s="10">
        <v>67.8</v>
      </c>
      <c r="M87">
        <v>0.17</v>
      </c>
    </row>
    <row r="88" spans="1:14" x14ac:dyDescent="0.25">
      <c r="A88" t="s">
        <v>1446</v>
      </c>
      <c r="B88" t="s">
        <v>1247</v>
      </c>
      <c r="C88" t="s">
        <v>1317</v>
      </c>
      <c r="D88" t="s">
        <v>1447</v>
      </c>
      <c r="E88" t="s">
        <v>14</v>
      </c>
      <c r="F88" s="11">
        <v>43817</v>
      </c>
      <c r="J88" s="10">
        <v>0.54</v>
      </c>
    </row>
    <row r="89" spans="1:14" x14ac:dyDescent="0.25">
      <c r="A89" t="s">
        <v>1448</v>
      </c>
      <c r="B89" t="s">
        <v>1229</v>
      </c>
      <c r="C89" t="s">
        <v>1449</v>
      </c>
      <c r="D89" t="s">
        <v>1450</v>
      </c>
      <c r="E89" t="s">
        <v>14</v>
      </c>
      <c r="F89" s="11">
        <v>43819</v>
      </c>
      <c r="M89">
        <v>0.1</v>
      </c>
    </row>
    <row r="90" spans="1:14" x14ac:dyDescent="0.25">
      <c r="A90" t="s">
        <v>1451</v>
      </c>
      <c r="B90" t="s">
        <v>1229</v>
      </c>
      <c r="C90" t="s">
        <v>977</v>
      </c>
      <c r="D90" t="s">
        <v>1452</v>
      </c>
      <c r="E90" t="s">
        <v>14</v>
      </c>
      <c r="F90" s="11">
        <v>43843</v>
      </c>
      <c r="M90">
        <v>0.32</v>
      </c>
    </row>
    <row r="91" spans="1:14" x14ac:dyDescent="0.25">
      <c r="A91" t="s">
        <v>1453</v>
      </c>
      <c r="B91" t="s">
        <v>1234</v>
      </c>
      <c r="C91" t="s">
        <v>1454</v>
      </c>
      <c r="D91" t="s">
        <v>1455</v>
      </c>
      <c r="E91" t="s">
        <v>14</v>
      </c>
      <c r="F91" s="9">
        <v>43844</v>
      </c>
      <c r="G91" s="9"/>
      <c r="H91" s="9"/>
      <c r="M91" s="10">
        <v>6.1</v>
      </c>
      <c r="N91" s="10">
        <v>0.42</v>
      </c>
    </row>
    <row r="92" spans="1:14" x14ac:dyDescent="0.25">
      <c r="A92" t="s">
        <v>1456</v>
      </c>
      <c r="B92" t="s">
        <v>1229</v>
      </c>
      <c r="C92" t="s">
        <v>1382</v>
      </c>
      <c r="D92" t="s">
        <v>1457</v>
      </c>
      <c r="E92" t="s">
        <v>14</v>
      </c>
      <c r="F92" s="11">
        <v>43845</v>
      </c>
      <c r="M92">
        <v>0.1</v>
      </c>
    </row>
    <row r="93" spans="1:14" x14ac:dyDescent="0.25">
      <c r="A93" t="s">
        <v>1458</v>
      </c>
      <c r="B93" t="s">
        <v>1237</v>
      </c>
      <c r="C93" t="s">
        <v>1459</v>
      </c>
      <c r="D93" t="s">
        <v>1460</v>
      </c>
      <c r="E93" t="s">
        <v>14</v>
      </c>
      <c r="F93" s="11">
        <v>43851</v>
      </c>
      <c r="J93" s="10">
        <v>7.21</v>
      </c>
    </row>
    <row r="94" spans="1:14" x14ac:dyDescent="0.25">
      <c r="A94" t="s">
        <v>1461</v>
      </c>
      <c r="B94" t="s">
        <v>1293</v>
      </c>
      <c r="C94" t="s">
        <v>1459</v>
      </c>
      <c r="D94" t="s">
        <v>1460</v>
      </c>
      <c r="E94" t="s">
        <v>14</v>
      </c>
      <c r="F94" s="9">
        <v>43851</v>
      </c>
      <c r="G94" s="9"/>
      <c r="H94" s="9"/>
      <c r="I94" s="10">
        <v>4.91</v>
      </c>
      <c r="J94" s="10">
        <v>2.2999999999999998</v>
      </c>
      <c r="M94" s="10"/>
      <c r="N94" s="10"/>
    </row>
    <row r="95" spans="1:14" x14ac:dyDescent="0.25">
      <c r="A95" t="s">
        <v>1462</v>
      </c>
      <c r="B95" t="s">
        <v>1229</v>
      </c>
      <c r="C95" t="s">
        <v>1463</v>
      </c>
      <c r="D95" t="s">
        <v>1464</v>
      </c>
      <c r="E95" t="s">
        <v>14</v>
      </c>
      <c r="F95" s="11">
        <v>43857</v>
      </c>
      <c r="M95">
        <v>3</v>
      </c>
    </row>
    <row r="96" spans="1:14" x14ac:dyDescent="0.25">
      <c r="A96" t="s">
        <v>1465</v>
      </c>
      <c r="B96" t="s">
        <v>1237</v>
      </c>
      <c r="C96" t="s">
        <v>1459</v>
      </c>
      <c r="D96" t="s">
        <v>1466</v>
      </c>
      <c r="E96" t="s">
        <v>14</v>
      </c>
      <c r="F96" s="11">
        <v>43860</v>
      </c>
      <c r="G96" s="11"/>
      <c r="H96" s="11"/>
      <c r="M96" t="s">
        <v>1097</v>
      </c>
      <c r="N96">
        <v>0.1</v>
      </c>
    </row>
    <row r="97" spans="1:14" x14ac:dyDescent="0.25">
      <c r="A97" t="s">
        <v>1467</v>
      </c>
      <c r="B97" t="s">
        <v>1229</v>
      </c>
      <c r="C97" t="s">
        <v>1299</v>
      </c>
      <c r="D97" t="s">
        <v>1468</v>
      </c>
      <c r="E97" t="s">
        <v>14</v>
      </c>
      <c r="F97" s="11">
        <v>43860</v>
      </c>
      <c r="M97">
        <v>0.3</v>
      </c>
    </row>
    <row r="98" spans="1:14" x14ac:dyDescent="0.25">
      <c r="A98" t="s">
        <v>1469</v>
      </c>
      <c r="B98" t="s">
        <v>1237</v>
      </c>
      <c r="C98" t="s">
        <v>1470</v>
      </c>
      <c r="D98" t="s">
        <v>1471</v>
      </c>
      <c r="E98" t="s">
        <v>14</v>
      </c>
      <c r="F98" s="11">
        <v>43863</v>
      </c>
      <c r="G98" s="11"/>
      <c r="H98" s="11"/>
      <c r="M98">
        <v>4.26</v>
      </c>
    </row>
    <row r="99" spans="1:14" x14ac:dyDescent="0.25">
      <c r="A99" t="s">
        <v>1472</v>
      </c>
      <c r="B99" t="s">
        <v>1237</v>
      </c>
      <c r="C99" t="s">
        <v>1473</v>
      </c>
      <c r="D99" t="s">
        <v>1474</v>
      </c>
      <c r="E99" t="s">
        <v>14</v>
      </c>
      <c r="F99" s="11">
        <v>43863</v>
      </c>
      <c r="M99">
        <v>1.96</v>
      </c>
      <c r="N99">
        <v>0.25</v>
      </c>
    </row>
    <row r="100" spans="1:14" x14ac:dyDescent="0.25">
      <c r="A100" t="s">
        <v>1475</v>
      </c>
      <c r="B100" t="s">
        <v>1234</v>
      </c>
      <c r="C100" t="s">
        <v>1454</v>
      </c>
      <c r="D100" t="s">
        <v>1476</v>
      </c>
      <c r="E100" t="s">
        <v>14</v>
      </c>
      <c r="F100" s="9">
        <v>43874</v>
      </c>
      <c r="G100" s="9"/>
      <c r="H100" s="9"/>
      <c r="K100" s="10">
        <v>14.1</v>
      </c>
      <c r="M100" s="10"/>
      <c r="N100" s="10"/>
    </row>
    <row r="101" spans="1:14" x14ac:dyDescent="0.25">
      <c r="A101" t="s">
        <v>1477</v>
      </c>
      <c r="B101" t="s">
        <v>1234</v>
      </c>
      <c r="C101" t="s">
        <v>1478</v>
      </c>
      <c r="D101" t="s">
        <v>1479</v>
      </c>
      <c r="E101" t="s">
        <v>14</v>
      </c>
      <c r="F101" s="9">
        <v>43874</v>
      </c>
      <c r="G101" s="9"/>
      <c r="H101" s="9"/>
      <c r="K101" s="10">
        <v>17.2</v>
      </c>
      <c r="M101" s="10"/>
      <c r="N101" s="10"/>
    </row>
    <row r="102" spans="1:14" x14ac:dyDescent="0.25">
      <c r="A102" t="s">
        <v>1480</v>
      </c>
      <c r="B102" t="s">
        <v>1293</v>
      </c>
      <c r="C102" t="s">
        <v>1481</v>
      </c>
      <c r="D102" t="s">
        <v>1482</v>
      </c>
      <c r="E102" t="s">
        <v>14</v>
      </c>
      <c r="F102" s="9">
        <v>43875</v>
      </c>
      <c r="G102" s="9"/>
      <c r="H102" s="9"/>
      <c r="I102" s="10">
        <v>38.28</v>
      </c>
      <c r="J102" s="10">
        <v>6.75</v>
      </c>
      <c r="M102" s="10"/>
      <c r="N102" s="10"/>
    </row>
    <row r="103" spans="1:14" x14ac:dyDescent="0.25">
      <c r="A103" s="30" t="s">
        <v>1483</v>
      </c>
      <c r="B103" t="s">
        <v>1247</v>
      </c>
      <c r="C103" s="30" t="s">
        <v>1484</v>
      </c>
      <c r="D103" s="30" t="s">
        <v>1485</v>
      </c>
      <c r="E103" t="s">
        <v>14</v>
      </c>
      <c r="F103" s="11">
        <v>43880</v>
      </c>
      <c r="M103">
        <v>7.0000000000000007E-2</v>
      </c>
    </row>
    <row r="104" spans="1:14" x14ac:dyDescent="0.25">
      <c r="A104" t="s">
        <v>1486</v>
      </c>
      <c r="B104" t="s">
        <v>1293</v>
      </c>
      <c r="C104" t="s">
        <v>891</v>
      </c>
      <c r="D104" t="s">
        <v>1487</v>
      </c>
      <c r="E104" t="s">
        <v>14</v>
      </c>
      <c r="F104" s="9">
        <v>43896</v>
      </c>
      <c r="G104" s="9"/>
      <c r="H104" s="9"/>
      <c r="J104" s="10">
        <v>14.04</v>
      </c>
      <c r="M104" s="10"/>
      <c r="N104" s="10"/>
    </row>
    <row r="105" spans="1:14" x14ac:dyDescent="0.25">
      <c r="A105" t="s">
        <v>1488</v>
      </c>
      <c r="B105" t="s">
        <v>1229</v>
      </c>
      <c r="C105" t="s">
        <v>1306</v>
      </c>
      <c r="D105" t="s">
        <v>1489</v>
      </c>
      <c r="E105" t="s">
        <v>14</v>
      </c>
      <c r="F105" s="11">
        <v>43901</v>
      </c>
      <c r="M105">
        <v>1.2</v>
      </c>
    </row>
    <row r="106" spans="1:14" x14ac:dyDescent="0.25">
      <c r="A106" t="s">
        <v>1490</v>
      </c>
      <c r="B106" t="s">
        <v>1229</v>
      </c>
      <c r="C106" t="s">
        <v>1306</v>
      </c>
      <c r="D106" t="s">
        <v>1489</v>
      </c>
      <c r="E106" t="s">
        <v>14</v>
      </c>
      <c r="F106" s="11">
        <v>43901</v>
      </c>
      <c r="M106">
        <v>1.2</v>
      </c>
    </row>
    <row r="107" spans="1:14" x14ac:dyDescent="0.25">
      <c r="A107" t="s">
        <v>1491</v>
      </c>
      <c r="B107" t="s">
        <v>1229</v>
      </c>
      <c r="C107" t="s">
        <v>1492</v>
      </c>
      <c r="D107" t="s">
        <v>1493</v>
      </c>
      <c r="E107" t="s">
        <v>14</v>
      </c>
      <c r="F107" s="11">
        <v>43903</v>
      </c>
      <c r="J107" s="10">
        <v>56.84</v>
      </c>
    </row>
    <row r="108" spans="1:14" x14ac:dyDescent="0.25">
      <c r="A108" t="s">
        <v>1494</v>
      </c>
      <c r="B108" t="s">
        <v>1234</v>
      </c>
      <c r="C108" t="s">
        <v>1495</v>
      </c>
      <c r="D108" t="s">
        <v>1496</v>
      </c>
      <c r="E108" t="s">
        <v>14</v>
      </c>
      <c r="F108" s="9">
        <v>43906</v>
      </c>
      <c r="G108" s="9"/>
      <c r="H108" s="9"/>
      <c r="J108" s="10">
        <v>4.51</v>
      </c>
      <c r="M108" s="10"/>
      <c r="N108" s="10"/>
    </row>
    <row r="109" spans="1:14" x14ac:dyDescent="0.25">
      <c r="A109" t="s">
        <v>1497</v>
      </c>
      <c r="B109" t="s">
        <v>1229</v>
      </c>
      <c r="C109" t="s">
        <v>1498</v>
      </c>
      <c r="D109" t="s">
        <v>1499</v>
      </c>
      <c r="E109" t="s">
        <v>14</v>
      </c>
      <c r="F109" s="11">
        <v>43918</v>
      </c>
      <c r="G109" s="11"/>
      <c r="H109" s="11"/>
      <c r="I109" s="10">
        <v>278.26</v>
      </c>
      <c r="J109" s="10">
        <v>130.94</v>
      </c>
    </row>
    <row r="110" spans="1:14" x14ac:dyDescent="0.25">
      <c r="A110" t="s">
        <v>1500</v>
      </c>
      <c r="B110" t="s">
        <v>1229</v>
      </c>
      <c r="C110" t="s">
        <v>1501</v>
      </c>
      <c r="D110" t="s">
        <v>1502</v>
      </c>
      <c r="E110" t="s">
        <v>14</v>
      </c>
      <c r="F110" s="11">
        <v>43920</v>
      </c>
      <c r="M110">
        <v>0.77</v>
      </c>
    </row>
    <row r="111" spans="1:14" x14ac:dyDescent="0.25">
      <c r="A111" t="s">
        <v>1503</v>
      </c>
      <c r="B111" t="s">
        <v>1293</v>
      </c>
      <c r="C111" t="s">
        <v>1504</v>
      </c>
      <c r="D111" t="s">
        <v>1505</v>
      </c>
      <c r="E111" t="s">
        <v>14</v>
      </c>
      <c r="F111" s="9">
        <v>43942</v>
      </c>
      <c r="G111" s="9"/>
      <c r="H111" s="9"/>
      <c r="J111" s="10">
        <v>7.6</v>
      </c>
      <c r="M111" s="10"/>
      <c r="N111" s="10"/>
    </row>
    <row r="112" spans="1:14" x14ac:dyDescent="0.25">
      <c r="A112" t="s">
        <v>1506</v>
      </c>
      <c r="B112" t="s">
        <v>1247</v>
      </c>
      <c r="C112" t="s">
        <v>1262</v>
      </c>
      <c r="D112" t="s">
        <v>1507</v>
      </c>
      <c r="E112" t="s">
        <v>14</v>
      </c>
      <c r="F112" s="9">
        <v>43945</v>
      </c>
      <c r="G112" s="9"/>
      <c r="H112" s="9"/>
      <c r="I112" s="10">
        <v>4.3600000000000003</v>
      </c>
      <c r="J112" s="10">
        <v>4.3600000000000003</v>
      </c>
      <c r="M112" s="10"/>
    </row>
    <row r="113" spans="1:14" x14ac:dyDescent="0.25">
      <c r="A113" t="s">
        <v>1508</v>
      </c>
      <c r="B113" t="s">
        <v>1229</v>
      </c>
      <c r="C113" t="s">
        <v>1509</v>
      </c>
      <c r="D113" t="s">
        <v>1510</v>
      </c>
      <c r="E113" t="s">
        <v>14</v>
      </c>
      <c r="F113" s="11">
        <v>43951</v>
      </c>
      <c r="M113">
        <v>0.63</v>
      </c>
    </row>
    <row r="114" spans="1:14" x14ac:dyDescent="0.25">
      <c r="A114" t="s">
        <v>1511</v>
      </c>
      <c r="B114" t="s">
        <v>1234</v>
      </c>
      <c r="C114" t="s">
        <v>1265</v>
      </c>
      <c r="D114" t="s">
        <v>1512</v>
      </c>
      <c r="E114" t="s">
        <v>14</v>
      </c>
      <c r="F114" s="9">
        <v>43963</v>
      </c>
      <c r="G114" s="9"/>
      <c r="H114" s="9"/>
      <c r="M114" s="10">
        <v>0.82</v>
      </c>
      <c r="N114" s="10"/>
    </row>
    <row r="115" spans="1:14" x14ac:dyDescent="0.25">
      <c r="A115" t="s">
        <v>1513</v>
      </c>
      <c r="B115" t="s">
        <v>1229</v>
      </c>
      <c r="C115" t="s">
        <v>1306</v>
      </c>
      <c r="D115" t="s">
        <v>1514</v>
      </c>
      <c r="E115" t="s">
        <v>14</v>
      </c>
      <c r="F115" s="11">
        <v>43969</v>
      </c>
      <c r="M115">
        <v>0.4</v>
      </c>
    </row>
    <row r="116" spans="1:14" x14ac:dyDescent="0.25">
      <c r="A116" t="s">
        <v>1513</v>
      </c>
      <c r="B116" t="s">
        <v>1229</v>
      </c>
      <c r="C116" t="s">
        <v>1306</v>
      </c>
      <c r="D116" t="s">
        <v>1514</v>
      </c>
      <c r="E116" t="s">
        <v>14</v>
      </c>
      <c r="F116" s="11">
        <v>43969</v>
      </c>
      <c r="M116">
        <v>0.4</v>
      </c>
    </row>
    <row r="117" spans="1:14" x14ac:dyDescent="0.25">
      <c r="A117" t="s">
        <v>1515</v>
      </c>
      <c r="B117" t="s">
        <v>1247</v>
      </c>
      <c r="C117" t="s">
        <v>1516</v>
      </c>
      <c r="D117" t="s">
        <v>1517</v>
      </c>
      <c r="E117" t="s">
        <v>14</v>
      </c>
      <c r="F117" s="11">
        <v>43980</v>
      </c>
      <c r="G117" s="11"/>
      <c r="H117" s="11"/>
      <c r="M117">
        <v>1.81</v>
      </c>
    </row>
    <row r="118" spans="1:14" x14ac:dyDescent="0.25">
      <c r="A118" t="s">
        <v>1518</v>
      </c>
      <c r="B118" t="s">
        <v>1247</v>
      </c>
      <c r="C118" t="s">
        <v>1519</v>
      </c>
      <c r="D118" t="s">
        <v>1520</v>
      </c>
      <c r="E118" t="s">
        <v>14</v>
      </c>
      <c r="F118" s="9">
        <v>43983</v>
      </c>
      <c r="G118" s="9"/>
      <c r="H118" s="9"/>
      <c r="I118" s="10">
        <v>42.08</v>
      </c>
      <c r="J118" s="10">
        <v>15.19</v>
      </c>
      <c r="M118" s="10">
        <v>0.76</v>
      </c>
      <c r="N118" s="10"/>
    </row>
    <row r="119" spans="1:14" x14ac:dyDescent="0.25">
      <c r="A119" t="s">
        <v>1521</v>
      </c>
      <c r="B119" t="s">
        <v>1247</v>
      </c>
      <c r="C119" t="s">
        <v>1283</v>
      </c>
      <c r="D119" t="s">
        <v>1522</v>
      </c>
      <c r="E119" t="s">
        <v>14</v>
      </c>
      <c r="F119" s="11">
        <v>43984</v>
      </c>
      <c r="M119">
        <v>1.3</v>
      </c>
    </row>
    <row r="120" spans="1:14" x14ac:dyDescent="0.25">
      <c r="A120" t="s">
        <v>1523</v>
      </c>
      <c r="B120" t="s">
        <v>1247</v>
      </c>
      <c r="C120" t="s">
        <v>1524</v>
      </c>
      <c r="D120" t="s">
        <v>1525</v>
      </c>
      <c r="E120" t="s">
        <v>14</v>
      </c>
      <c r="F120" s="11">
        <v>43984</v>
      </c>
      <c r="M120">
        <v>0.1</v>
      </c>
    </row>
    <row r="121" spans="1:14" x14ac:dyDescent="0.25">
      <c r="A121" t="s">
        <v>1526</v>
      </c>
      <c r="B121" t="s">
        <v>1247</v>
      </c>
      <c r="C121" t="s">
        <v>1524</v>
      </c>
      <c r="D121" t="s">
        <v>1525</v>
      </c>
      <c r="E121" t="s">
        <v>14</v>
      </c>
      <c r="F121" s="11">
        <v>43984</v>
      </c>
      <c r="M121">
        <v>0.1</v>
      </c>
    </row>
    <row r="122" spans="1:14" x14ac:dyDescent="0.25">
      <c r="A122" t="s">
        <v>1527</v>
      </c>
      <c r="B122" t="s">
        <v>1247</v>
      </c>
      <c r="C122" t="s">
        <v>1283</v>
      </c>
      <c r="D122" t="s">
        <v>1528</v>
      </c>
      <c r="E122" t="s">
        <v>14</v>
      </c>
      <c r="F122" s="11">
        <v>43984</v>
      </c>
      <c r="M122">
        <v>0.1</v>
      </c>
    </row>
    <row r="123" spans="1:14" x14ac:dyDescent="0.25">
      <c r="A123" t="s">
        <v>1527</v>
      </c>
      <c r="B123" t="s">
        <v>1247</v>
      </c>
      <c r="C123" t="s">
        <v>1283</v>
      </c>
      <c r="D123" t="s">
        <v>1528</v>
      </c>
      <c r="E123" t="s">
        <v>14</v>
      </c>
      <c r="F123" s="11">
        <v>43984</v>
      </c>
      <c r="M123">
        <v>0.1</v>
      </c>
    </row>
    <row r="124" spans="1:14" x14ac:dyDescent="0.25">
      <c r="A124" t="s">
        <v>1529</v>
      </c>
      <c r="B124" t="s">
        <v>1247</v>
      </c>
      <c r="C124" t="s">
        <v>1283</v>
      </c>
      <c r="D124" t="s">
        <v>1530</v>
      </c>
      <c r="E124" t="s">
        <v>14</v>
      </c>
      <c r="F124" s="11">
        <v>43991</v>
      </c>
      <c r="M124">
        <v>0.3</v>
      </c>
    </row>
    <row r="125" spans="1:14" x14ac:dyDescent="0.25">
      <c r="A125" t="s">
        <v>1531</v>
      </c>
      <c r="B125" t="s">
        <v>1247</v>
      </c>
      <c r="C125" t="s">
        <v>1283</v>
      </c>
      <c r="D125" t="s">
        <v>1532</v>
      </c>
      <c r="E125" t="s">
        <v>14</v>
      </c>
      <c r="F125" s="11">
        <v>43991</v>
      </c>
      <c r="M125">
        <v>0.6</v>
      </c>
    </row>
    <row r="126" spans="1:14" x14ac:dyDescent="0.25">
      <c r="A126" t="s">
        <v>1531</v>
      </c>
      <c r="B126" t="s">
        <v>1247</v>
      </c>
      <c r="C126" t="s">
        <v>1283</v>
      </c>
      <c r="D126" t="s">
        <v>1532</v>
      </c>
      <c r="E126" t="s">
        <v>14</v>
      </c>
      <c r="F126" s="11">
        <v>43991</v>
      </c>
      <c r="M126">
        <v>0.6</v>
      </c>
    </row>
    <row r="127" spans="1:14" x14ac:dyDescent="0.25">
      <c r="A127" t="s">
        <v>1533</v>
      </c>
      <c r="B127" t="s">
        <v>1229</v>
      </c>
      <c r="C127" t="s">
        <v>1277</v>
      </c>
      <c r="D127" t="s">
        <v>1534</v>
      </c>
      <c r="E127" t="s">
        <v>14</v>
      </c>
      <c r="F127" s="11">
        <v>43999</v>
      </c>
      <c r="I127" s="10">
        <v>121.91</v>
      </c>
      <c r="J127" s="10">
        <v>45.09</v>
      </c>
    </row>
    <row r="128" spans="1:14" x14ac:dyDescent="0.25">
      <c r="A128" t="s">
        <v>1535</v>
      </c>
      <c r="B128" t="s">
        <v>1293</v>
      </c>
      <c r="C128" t="s">
        <v>1244</v>
      </c>
      <c r="D128" t="s">
        <v>1536</v>
      </c>
      <c r="E128" t="s">
        <v>14</v>
      </c>
      <c r="F128" s="9">
        <v>43999</v>
      </c>
      <c r="G128" s="9"/>
      <c r="H128" s="9"/>
      <c r="I128" s="10">
        <v>26.73</v>
      </c>
      <c r="J128" s="10">
        <v>5.47</v>
      </c>
      <c r="M128" s="10"/>
      <c r="N128" s="10"/>
    </row>
    <row r="129" spans="1:14" x14ac:dyDescent="0.25">
      <c r="A129" t="s">
        <v>1537</v>
      </c>
      <c r="B129" t="s">
        <v>1538</v>
      </c>
      <c r="C129" t="s">
        <v>1390</v>
      </c>
      <c r="D129" t="s">
        <v>1539</v>
      </c>
      <c r="E129" t="s">
        <v>14</v>
      </c>
      <c r="F129" s="9">
        <v>44004</v>
      </c>
      <c r="G129" s="9"/>
      <c r="H129" s="9"/>
      <c r="J129" s="10">
        <v>11.93</v>
      </c>
      <c r="M129" s="10"/>
    </row>
    <row r="130" spans="1:14" x14ac:dyDescent="0.25">
      <c r="A130" t="s">
        <v>1540</v>
      </c>
      <c r="B130" t="s">
        <v>1247</v>
      </c>
      <c r="C130" t="s">
        <v>1418</v>
      </c>
      <c r="D130" t="s">
        <v>968</v>
      </c>
      <c r="E130" t="s">
        <v>14</v>
      </c>
      <c r="F130" s="11">
        <v>44011</v>
      </c>
      <c r="M130">
        <v>7.8</v>
      </c>
    </row>
    <row r="131" spans="1:14" x14ac:dyDescent="0.25">
      <c r="A131" t="s">
        <v>1541</v>
      </c>
      <c r="B131" t="s">
        <v>1293</v>
      </c>
      <c r="C131" t="s">
        <v>1542</v>
      </c>
      <c r="D131" t="s">
        <v>1543</v>
      </c>
      <c r="E131" t="s">
        <v>14</v>
      </c>
      <c r="F131" s="9">
        <v>44015</v>
      </c>
      <c r="G131" s="9"/>
      <c r="H131" s="9"/>
      <c r="J131" s="10">
        <v>1</v>
      </c>
      <c r="M131" s="10"/>
      <c r="N131" s="10"/>
    </row>
    <row r="132" spans="1:14" x14ac:dyDescent="0.25">
      <c r="A132" t="s">
        <v>1544</v>
      </c>
      <c r="B132" t="s">
        <v>1229</v>
      </c>
      <c r="C132" t="s">
        <v>1545</v>
      </c>
      <c r="D132" t="s">
        <v>1546</v>
      </c>
      <c r="E132" t="s">
        <v>14</v>
      </c>
      <c r="F132" s="11">
        <v>44026</v>
      </c>
      <c r="J132" s="10">
        <v>109.43</v>
      </c>
    </row>
    <row r="133" spans="1:14" x14ac:dyDescent="0.25">
      <c r="A133" t="s">
        <v>1547</v>
      </c>
      <c r="B133" t="s">
        <v>1237</v>
      </c>
      <c r="C133" t="s">
        <v>1470</v>
      </c>
      <c r="D133" t="s">
        <v>1548</v>
      </c>
      <c r="E133" t="s">
        <v>14</v>
      </c>
      <c r="F133" s="11">
        <v>44032</v>
      </c>
      <c r="G133" s="11"/>
      <c r="H133" s="11"/>
      <c r="I133" s="10">
        <v>132.59</v>
      </c>
      <c r="J133" s="10">
        <v>56.83</v>
      </c>
    </row>
    <row r="134" spans="1:14" x14ac:dyDescent="0.25">
      <c r="A134" t="s">
        <v>1549</v>
      </c>
      <c r="B134" t="s">
        <v>1229</v>
      </c>
      <c r="C134" t="s">
        <v>1550</v>
      </c>
      <c r="D134" t="s">
        <v>1551</v>
      </c>
      <c r="E134" t="s">
        <v>14</v>
      </c>
      <c r="F134" s="11">
        <v>44032</v>
      </c>
      <c r="M134">
        <v>0.7</v>
      </c>
    </row>
    <row r="135" spans="1:14" x14ac:dyDescent="0.25">
      <c r="A135" t="s">
        <v>1552</v>
      </c>
      <c r="B135" t="s">
        <v>1229</v>
      </c>
      <c r="C135" t="s">
        <v>1550</v>
      </c>
      <c r="D135" t="s">
        <v>1551</v>
      </c>
      <c r="E135" t="s">
        <v>14</v>
      </c>
      <c r="F135" s="11">
        <v>44032</v>
      </c>
      <c r="M135">
        <v>0.7</v>
      </c>
    </row>
    <row r="136" spans="1:14" x14ac:dyDescent="0.25">
      <c r="A136" t="s">
        <v>1553</v>
      </c>
      <c r="B136" t="s">
        <v>1293</v>
      </c>
      <c r="C136" t="s">
        <v>1554</v>
      </c>
      <c r="D136" t="s">
        <v>1555</v>
      </c>
      <c r="E136" t="s">
        <v>14</v>
      </c>
      <c r="F136" s="9">
        <v>44034</v>
      </c>
      <c r="G136" s="9"/>
      <c r="H136" s="9"/>
      <c r="I136" s="10">
        <v>102.1</v>
      </c>
      <c r="J136" s="10">
        <v>11.34</v>
      </c>
      <c r="M136" s="10"/>
      <c r="N136" s="10"/>
    </row>
    <row r="137" spans="1:14" x14ac:dyDescent="0.25">
      <c r="A137" t="s">
        <v>1556</v>
      </c>
      <c r="B137" t="s">
        <v>1234</v>
      </c>
      <c r="C137" t="s">
        <v>1290</v>
      </c>
      <c r="D137" t="s">
        <v>1557</v>
      </c>
      <c r="E137" t="s">
        <v>14</v>
      </c>
      <c r="F137" s="9">
        <v>44036</v>
      </c>
      <c r="G137" s="9"/>
      <c r="H137" s="9"/>
      <c r="J137" s="10">
        <v>200.8</v>
      </c>
      <c r="M137" s="10">
        <v>0.47</v>
      </c>
      <c r="N137" s="10"/>
    </row>
    <row r="138" spans="1:14" x14ac:dyDescent="0.25">
      <c r="A138" t="s">
        <v>1558</v>
      </c>
      <c r="B138" t="s">
        <v>1559</v>
      </c>
      <c r="C138" t="s">
        <v>1560</v>
      </c>
      <c r="D138" t="s">
        <v>1561</v>
      </c>
      <c r="E138" t="s">
        <v>14</v>
      </c>
      <c r="F138" s="11">
        <v>44042</v>
      </c>
      <c r="G138" s="11"/>
      <c r="H138" s="11"/>
      <c r="I138" s="10">
        <v>16.649999999999999</v>
      </c>
      <c r="J138" s="10">
        <v>1.85</v>
      </c>
    </row>
    <row r="139" spans="1:14" x14ac:dyDescent="0.25">
      <c r="A139" t="s">
        <v>1562</v>
      </c>
      <c r="B139" t="s">
        <v>1247</v>
      </c>
      <c r="C139" t="s">
        <v>1287</v>
      </c>
      <c r="D139" t="s">
        <v>1563</v>
      </c>
      <c r="E139" t="s">
        <v>14</v>
      </c>
      <c r="F139" s="11">
        <v>44047</v>
      </c>
      <c r="I139" s="10">
        <v>9.76</v>
      </c>
      <c r="J139" s="10">
        <v>39.04</v>
      </c>
    </row>
    <row r="140" spans="1:14" x14ac:dyDescent="0.25">
      <c r="A140" t="s">
        <v>1564</v>
      </c>
      <c r="B140" t="s">
        <v>1237</v>
      </c>
      <c r="C140" t="s">
        <v>1353</v>
      </c>
      <c r="D140" t="s">
        <v>1565</v>
      </c>
      <c r="E140" t="s">
        <v>14</v>
      </c>
      <c r="F140" s="11">
        <v>44054</v>
      </c>
      <c r="G140" s="11"/>
      <c r="H140" s="11"/>
      <c r="M140">
        <v>0.24</v>
      </c>
    </row>
    <row r="141" spans="1:14" x14ac:dyDescent="0.25">
      <c r="A141" t="s">
        <v>1566</v>
      </c>
      <c r="B141" t="s">
        <v>1229</v>
      </c>
      <c r="C141" t="s">
        <v>1427</v>
      </c>
      <c r="D141" t="s">
        <v>1567</v>
      </c>
      <c r="E141" t="s">
        <v>14</v>
      </c>
      <c r="F141" s="11">
        <v>44061</v>
      </c>
      <c r="I141" s="10">
        <v>33.82</v>
      </c>
      <c r="J141" s="10">
        <v>43.04</v>
      </c>
    </row>
    <row r="142" spans="1:14" x14ac:dyDescent="0.25">
      <c r="A142" t="s">
        <v>1568</v>
      </c>
      <c r="B142" t="s">
        <v>1234</v>
      </c>
      <c r="C142" t="s">
        <v>1427</v>
      </c>
      <c r="D142" t="s">
        <v>1569</v>
      </c>
      <c r="E142" t="s">
        <v>14</v>
      </c>
      <c r="F142" s="11">
        <v>44061</v>
      </c>
      <c r="I142" s="10">
        <v>46.14</v>
      </c>
      <c r="J142" s="10">
        <v>30.77</v>
      </c>
    </row>
    <row r="143" spans="1:14" x14ac:dyDescent="0.25">
      <c r="A143" t="s">
        <v>1570</v>
      </c>
      <c r="B143" t="s">
        <v>1237</v>
      </c>
      <c r="C143" t="s">
        <v>1470</v>
      </c>
      <c r="D143" t="s">
        <v>1571</v>
      </c>
      <c r="E143" t="s">
        <v>14</v>
      </c>
      <c r="F143" s="11">
        <v>44068</v>
      </c>
      <c r="G143" s="11"/>
      <c r="H143" s="11"/>
      <c r="I143" s="10">
        <v>30.96</v>
      </c>
      <c r="J143" s="10">
        <v>39.4</v>
      </c>
    </row>
    <row r="144" spans="1:14" x14ac:dyDescent="0.25">
      <c r="A144" t="s">
        <v>1572</v>
      </c>
      <c r="B144" t="s">
        <v>1237</v>
      </c>
      <c r="C144" t="s">
        <v>1542</v>
      </c>
      <c r="D144" t="s">
        <v>1573</v>
      </c>
      <c r="E144" t="s">
        <v>14</v>
      </c>
      <c r="F144" s="11">
        <v>44068</v>
      </c>
      <c r="I144" s="10">
        <v>62.19</v>
      </c>
      <c r="J144" s="10">
        <v>16.52</v>
      </c>
      <c r="N144" s="10"/>
    </row>
    <row r="145" spans="1:14" x14ac:dyDescent="0.25">
      <c r="A145" t="s">
        <v>1574</v>
      </c>
      <c r="B145" t="s">
        <v>1293</v>
      </c>
      <c r="C145" t="s">
        <v>1250</v>
      </c>
      <c r="D145" t="s">
        <v>1575</v>
      </c>
      <c r="E145" t="s">
        <v>14</v>
      </c>
      <c r="F145" s="9">
        <v>44068</v>
      </c>
      <c r="G145" s="9"/>
      <c r="H145" s="9"/>
      <c r="J145" s="10">
        <v>131.19999999999999</v>
      </c>
      <c r="M145" s="10"/>
      <c r="N145" s="10"/>
    </row>
    <row r="146" spans="1:14" x14ac:dyDescent="0.25">
      <c r="A146" t="s">
        <v>1576</v>
      </c>
      <c r="B146" t="s">
        <v>1559</v>
      </c>
      <c r="C146" t="s">
        <v>1560</v>
      </c>
      <c r="D146" t="s">
        <v>1577</v>
      </c>
      <c r="E146" t="s">
        <v>14</v>
      </c>
      <c r="F146" s="9">
        <v>44069</v>
      </c>
      <c r="G146" s="9"/>
      <c r="H146" s="9"/>
      <c r="I146" s="10">
        <v>43.59</v>
      </c>
      <c r="J146" s="10">
        <v>9.58</v>
      </c>
      <c r="M146" s="10"/>
      <c r="N146" s="10"/>
    </row>
    <row r="147" spans="1:14" x14ac:dyDescent="0.25">
      <c r="A147" t="s">
        <v>1578</v>
      </c>
      <c r="B147" t="s">
        <v>1247</v>
      </c>
      <c r="C147" t="s">
        <v>1247</v>
      </c>
      <c r="D147" t="s">
        <v>1579</v>
      </c>
      <c r="E147" t="s">
        <v>14</v>
      </c>
      <c r="F147" s="9">
        <v>44069</v>
      </c>
      <c r="G147" s="9"/>
      <c r="H147" s="9"/>
      <c r="I147" s="10">
        <v>58.39</v>
      </c>
      <c r="J147" s="10">
        <v>77.290000000000006</v>
      </c>
      <c r="M147" s="10"/>
      <c r="N147" s="10"/>
    </row>
    <row r="148" spans="1:14" x14ac:dyDescent="0.25">
      <c r="A148" t="s">
        <v>1580</v>
      </c>
      <c r="B148" t="s">
        <v>1234</v>
      </c>
      <c r="C148" t="s">
        <v>1454</v>
      </c>
      <c r="D148" t="s">
        <v>1581</v>
      </c>
      <c r="E148" t="s">
        <v>14</v>
      </c>
      <c r="F148" s="9">
        <v>44088</v>
      </c>
      <c r="G148" s="9"/>
      <c r="H148" s="9"/>
      <c r="M148" s="10">
        <v>0.47</v>
      </c>
      <c r="N148" s="10"/>
    </row>
    <row r="149" spans="1:14" x14ac:dyDescent="0.25">
      <c r="A149" t="s">
        <v>1582</v>
      </c>
      <c r="B149" t="s">
        <v>1234</v>
      </c>
      <c r="C149" t="s">
        <v>1454</v>
      </c>
      <c r="D149" t="s">
        <v>1583</v>
      </c>
      <c r="E149" t="s">
        <v>14</v>
      </c>
      <c r="F149" s="9">
        <v>44088</v>
      </c>
      <c r="G149" s="9"/>
      <c r="H149" s="9"/>
      <c r="M149" s="10">
        <v>6.1</v>
      </c>
      <c r="N149" s="10"/>
    </row>
    <row r="150" spans="1:14" x14ac:dyDescent="0.25">
      <c r="A150" t="s">
        <v>1584</v>
      </c>
      <c r="B150" t="s">
        <v>1234</v>
      </c>
      <c r="C150" t="s">
        <v>1585</v>
      </c>
      <c r="D150" t="s">
        <v>1586</v>
      </c>
      <c r="E150" t="s">
        <v>14</v>
      </c>
      <c r="F150" s="9">
        <v>44088</v>
      </c>
      <c r="G150" s="9"/>
      <c r="H150" s="9"/>
      <c r="M150" s="10">
        <v>0.3</v>
      </c>
      <c r="N150" s="10"/>
    </row>
    <row r="151" spans="1:14" x14ac:dyDescent="0.25">
      <c r="A151" t="s">
        <v>1587</v>
      </c>
      <c r="B151" t="s">
        <v>1293</v>
      </c>
      <c r="C151" t="s">
        <v>1256</v>
      </c>
      <c r="D151" t="s">
        <v>1588</v>
      </c>
      <c r="E151" t="s">
        <v>14</v>
      </c>
      <c r="F151" s="9">
        <v>44089</v>
      </c>
      <c r="G151" s="9"/>
      <c r="H151" s="9"/>
      <c r="J151" s="10">
        <v>1.9</v>
      </c>
      <c r="M151" s="10"/>
      <c r="N151" s="10"/>
    </row>
    <row r="152" spans="1:14" x14ac:dyDescent="0.25">
      <c r="A152" t="s">
        <v>1589</v>
      </c>
      <c r="B152" t="s">
        <v>1234</v>
      </c>
      <c r="C152" t="s">
        <v>1585</v>
      </c>
      <c r="D152" t="s">
        <v>1590</v>
      </c>
      <c r="E152" t="s">
        <v>14</v>
      </c>
      <c r="F152" s="9">
        <v>44089</v>
      </c>
      <c r="G152" s="9"/>
      <c r="H152" s="9"/>
      <c r="M152" s="10">
        <v>0.2</v>
      </c>
      <c r="N152" s="10"/>
    </row>
    <row r="153" spans="1:14" x14ac:dyDescent="0.25">
      <c r="A153" t="s">
        <v>1591</v>
      </c>
      <c r="B153" t="s">
        <v>1559</v>
      </c>
      <c r="C153" t="s">
        <v>1411</v>
      </c>
      <c r="D153" t="s">
        <v>1592</v>
      </c>
      <c r="E153" t="s">
        <v>14</v>
      </c>
      <c r="F153" s="11">
        <v>44104</v>
      </c>
      <c r="G153" s="11"/>
      <c r="H153" s="11"/>
      <c r="I153" s="10">
        <v>142.31</v>
      </c>
      <c r="J153" s="10">
        <v>132.26</v>
      </c>
    </row>
    <row r="154" spans="1:14" x14ac:dyDescent="0.25">
      <c r="A154" t="s">
        <v>1593</v>
      </c>
      <c r="B154" t="s">
        <v>1229</v>
      </c>
      <c r="C154" t="s">
        <v>1594</v>
      </c>
      <c r="D154" t="s">
        <v>1595</v>
      </c>
      <c r="E154" t="s">
        <v>14</v>
      </c>
      <c r="F154" s="11">
        <v>44111</v>
      </c>
      <c r="G154" s="11"/>
      <c r="H154" s="11"/>
      <c r="I154" s="10">
        <v>3.57</v>
      </c>
      <c r="J154" s="10">
        <v>0.53</v>
      </c>
    </row>
    <row r="155" spans="1:14" x14ac:dyDescent="0.25">
      <c r="A155" t="s">
        <v>1596</v>
      </c>
      <c r="B155" t="s">
        <v>1229</v>
      </c>
      <c r="C155" t="s">
        <v>1268</v>
      </c>
      <c r="D155" t="s">
        <v>1597</v>
      </c>
      <c r="E155" t="s">
        <v>14</v>
      </c>
      <c r="F155" s="11">
        <v>44111</v>
      </c>
      <c r="I155" s="10">
        <v>28.74</v>
      </c>
      <c r="J155" s="10">
        <v>3.19</v>
      </c>
    </row>
    <row r="156" spans="1:14" x14ac:dyDescent="0.25">
      <c r="A156" t="s">
        <v>1598</v>
      </c>
      <c r="B156" t="s">
        <v>1229</v>
      </c>
      <c r="C156" t="s">
        <v>1268</v>
      </c>
      <c r="D156" t="s">
        <v>1599</v>
      </c>
      <c r="E156" t="s">
        <v>14</v>
      </c>
      <c r="F156" s="11">
        <v>44111</v>
      </c>
      <c r="I156" s="10">
        <v>31.2</v>
      </c>
      <c r="J156" s="10">
        <v>10.4</v>
      </c>
    </row>
    <row r="157" spans="1:14" x14ac:dyDescent="0.25">
      <c r="A157" t="s">
        <v>1600</v>
      </c>
      <c r="B157" t="s">
        <v>1293</v>
      </c>
      <c r="C157" t="s">
        <v>1470</v>
      </c>
      <c r="D157" t="s">
        <v>1601</v>
      </c>
      <c r="E157" t="s">
        <v>14</v>
      </c>
      <c r="F157" s="9">
        <v>44122</v>
      </c>
      <c r="G157" s="9"/>
      <c r="H157" s="9"/>
      <c r="J157" s="10">
        <v>0.44</v>
      </c>
      <c r="M157" s="10"/>
      <c r="N157" s="10"/>
    </row>
    <row r="158" spans="1:14" x14ac:dyDescent="0.25">
      <c r="A158" t="s">
        <v>1602</v>
      </c>
      <c r="B158" t="s">
        <v>1229</v>
      </c>
      <c r="C158" t="s">
        <v>1444</v>
      </c>
      <c r="D158" t="s">
        <v>1603</v>
      </c>
      <c r="E158" t="s">
        <v>14</v>
      </c>
      <c r="F158" s="11">
        <v>44125</v>
      </c>
      <c r="G158" s="11"/>
      <c r="H158" s="11"/>
      <c r="I158" s="10">
        <v>46.12</v>
      </c>
      <c r="J158" s="10">
        <v>56.38</v>
      </c>
      <c r="M158" s="10">
        <v>0.97</v>
      </c>
    </row>
    <row r="159" spans="1:14" x14ac:dyDescent="0.25">
      <c r="A159" t="s">
        <v>1604</v>
      </c>
      <c r="B159" t="s">
        <v>1229</v>
      </c>
      <c r="C159" t="s">
        <v>1605</v>
      </c>
      <c r="D159" t="s">
        <v>1606</v>
      </c>
      <c r="E159" t="s">
        <v>14</v>
      </c>
      <c r="F159" s="11">
        <v>44131</v>
      </c>
      <c r="G159" s="11"/>
      <c r="H159" s="11"/>
      <c r="J159" s="10">
        <v>3.83</v>
      </c>
    </row>
    <row r="160" spans="1:14" x14ac:dyDescent="0.25">
      <c r="A160" s="30" t="s">
        <v>1607</v>
      </c>
      <c r="B160" s="30" t="s">
        <v>1247</v>
      </c>
      <c r="C160" s="30" t="s">
        <v>1280</v>
      </c>
      <c r="D160" s="30" t="s">
        <v>1608</v>
      </c>
      <c r="E160" s="30" t="s">
        <v>14</v>
      </c>
      <c r="F160" s="11">
        <v>44132</v>
      </c>
      <c r="G160" s="11"/>
      <c r="H160" s="11"/>
      <c r="M160">
        <v>0.02</v>
      </c>
    </row>
    <row r="161" spans="1:14" x14ac:dyDescent="0.25">
      <c r="A161" t="s">
        <v>1449</v>
      </c>
      <c r="B161" t="s">
        <v>1229</v>
      </c>
      <c r="C161" t="s">
        <v>1004</v>
      </c>
      <c r="D161" t="s">
        <v>1005</v>
      </c>
      <c r="E161" t="s">
        <v>14</v>
      </c>
      <c r="F161" s="11">
        <v>44133</v>
      </c>
      <c r="I161" s="10">
        <v>94</v>
      </c>
      <c r="J161" s="10">
        <v>17.899999999999999</v>
      </c>
    </row>
    <row r="162" spans="1:14" x14ac:dyDescent="0.25">
      <c r="A162" t="s">
        <v>1609</v>
      </c>
      <c r="B162" t="s">
        <v>1229</v>
      </c>
      <c r="C162" t="s">
        <v>1253</v>
      </c>
      <c r="D162" t="s">
        <v>1610</v>
      </c>
      <c r="E162" t="s">
        <v>14</v>
      </c>
      <c r="F162" s="9">
        <v>44145</v>
      </c>
      <c r="G162" s="9"/>
      <c r="H162" s="9"/>
      <c r="I162" s="10">
        <v>41.67</v>
      </c>
      <c r="J162" s="10">
        <v>9.0299999999999994</v>
      </c>
      <c r="M162" s="10">
        <v>0.97</v>
      </c>
      <c r="N162" s="10"/>
    </row>
    <row r="163" spans="1:14" x14ac:dyDescent="0.25">
      <c r="A163" t="s">
        <v>1611</v>
      </c>
      <c r="B163" t="s">
        <v>1234</v>
      </c>
      <c r="C163" t="s">
        <v>1612</v>
      </c>
      <c r="D163" t="s">
        <v>1613</v>
      </c>
      <c r="E163" t="s">
        <v>14</v>
      </c>
      <c r="F163" s="9">
        <v>44145</v>
      </c>
      <c r="G163" s="9"/>
      <c r="H163" s="9"/>
      <c r="I163" s="10">
        <v>30.61</v>
      </c>
      <c r="J163" s="10">
        <v>4.17</v>
      </c>
      <c r="M163" s="10"/>
      <c r="N163" s="10"/>
    </row>
    <row r="164" spans="1:14" x14ac:dyDescent="0.25">
      <c r="A164" t="s">
        <v>1614</v>
      </c>
      <c r="B164" t="s">
        <v>1229</v>
      </c>
      <c r="C164" t="s">
        <v>977</v>
      </c>
      <c r="D164" t="s">
        <v>1615</v>
      </c>
      <c r="E164" t="s">
        <v>14</v>
      </c>
      <c r="F164" s="11">
        <v>44146</v>
      </c>
      <c r="M164">
        <v>0.1</v>
      </c>
    </row>
    <row r="165" spans="1:14" x14ac:dyDescent="0.25">
      <c r="A165" t="s">
        <v>1616</v>
      </c>
      <c r="B165" t="s">
        <v>1229</v>
      </c>
      <c r="C165" t="s">
        <v>1382</v>
      </c>
      <c r="D165" t="s">
        <v>1617</v>
      </c>
      <c r="E165" t="s">
        <v>14</v>
      </c>
      <c r="F165" s="11">
        <v>44146</v>
      </c>
      <c r="M165">
        <v>0.3</v>
      </c>
    </row>
    <row r="166" spans="1:14" x14ac:dyDescent="0.25">
      <c r="A166" t="s">
        <v>1618</v>
      </c>
      <c r="B166" t="s">
        <v>1229</v>
      </c>
      <c r="C166" t="s">
        <v>1306</v>
      </c>
      <c r="D166" t="s">
        <v>1619</v>
      </c>
      <c r="E166" t="s">
        <v>14</v>
      </c>
      <c r="F166" s="11">
        <v>44146</v>
      </c>
      <c r="M166">
        <v>1</v>
      </c>
    </row>
    <row r="167" spans="1:14" x14ac:dyDescent="0.25">
      <c r="A167" t="s">
        <v>1620</v>
      </c>
      <c r="B167" t="s">
        <v>1229</v>
      </c>
      <c r="C167" t="s">
        <v>1509</v>
      </c>
      <c r="D167" t="s">
        <v>1510</v>
      </c>
      <c r="E167" t="s">
        <v>14</v>
      </c>
      <c r="F167" s="11">
        <v>44167</v>
      </c>
      <c r="M167">
        <v>0.8</v>
      </c>
    </row>
    <row r="168" spans="1:14" x14ac:dyDescent="0.25">
      <c r="A168" t="s">
        <v>1621</v>
      </c>
      <c r="B168" t="s">
        <v>1559</v>
      </c>
      <c r="C168" t="s">
        <v>1411</v>
      </c>
      <c r="D168" t="s">
        <v>1622</v>
      </c>
      <c r="E168" t="s">
        <v>14</v>
      </c>
      <c r="F168" s="9">
        <v>44167</v>
      </c>
      <c r="G168" s="9"/>
      <c r="H168" s="9"/>
      <c r="M168" s="10">
        <v>1.26</v>
      </c>
      <c r="N168" s="10"/>
    </row>
    <row r="169" spans="1:14" x14ac:dyDescent="0.25">
      <c r="A169" t="s">
        <v>1623</v>
      </c>
      <c r="B169" t="s">
        <v>1229</v>
      </c>
      <c r="C169" t="s">
        <v>996</v>
      </c>
      <c r="D169" t="s">
        <v>1624</v>
      </c>
      <c r="E169" t="s">
        <v>14</v>
      </c>
      <c r="F169" s="11">
        <v>44173</v>
      </c>
      <c r="G169" s="11"/>
      <c r="H169" s="11"/>
      <c r="I169" s="10">
        <v>7.13</v>
      </c>
      <c r="J169" s="10">
        <v>19.27</v>
      </c>
    </row>
    <row r="170" spans="1:14" x14ac:dyDescent="0.25">
      <c r="A170" t="s">
        <v>1625</v>
      </c>
      <c r="B170" t="s">
        <v>1293</v>
      </c>
      <c r="C170" t="s">
        <v>1244</v>
      </c>
      <c r="D170" t="s">
        <v>1626</v>
      </c>
      <c r="E170" t="s">
        <v>14</v>
      </c>
      <c r="F170" s="9">
        <v>44180</v>
      </c>
      <c r="G170" s="9"/>
      <c r="H170" s="9"/>
      <c r="I170" s="10">
        <v>143.69999999999999</v>
      </c>
      <c r="J170" s="10">
        <v>35.93</v>
      </c>
      <c r="M170" s="10"/>
      <c r="N170" s="10"/>
    </row>
    <row r="171" spans="1:14" x14ac:dyDescent="0.25">
      <c r="A171" t="s">
        <v>1627</v>
      </c>
      <c r="B171" t="s">
        <v>1229</v>
      </c>
      <c r="C171" t="s">
        <v>1306</v>
      </c>
      <c r="D171" t="s">
        <v>1628</v>
      </c>
      <c r="E171" t="s">
        <v>14</v>
      </c>
      <c r="F171" s="11">
        <v>44185</v>
      </c>
      <c r="M171">
        <v>0.3</v>
      </c>
    </row>
    <row r="172" spans="1:14" x14ac:dyDescent="0.25">
      <c r="A172" t="s">
        <v>1629</v>
      </c>
      <c r="B172" t="s">
        <v>1234</v>
      </c>
      <c r="C172" t="s">
        <v>1326</v>
      </c>
      <c r="D172" t="s">
        <v>1630</v>
      </c>
      <c r="E172" t="s">
        <v>14</v>
      </c>
      <c r="F172" s="9">
        <v>44215</v>
      </c>
      <c r="G172" s="9"/>
      <c r="H172" s="9"/>
      <c r="M172" s="10">
        <v>0.11</v>
      </c>
    </row>
    <row r="173" spans="1:14" x14ac:dyDescent="0.25">
      <c r="A173" t="s">
        <v>1631</v>
      </c>
      <c r="B173" t="s">
        <v>1247</v>
      </c>
      <c r="C173" t="s">
        <v>1632</v>
      </c>
      <c r="D173" t="s">
        <v>1633</v>
      </c>
      <c r="E173" t="s">
        <v>14</v>
      </c>
      <c r="F173" s="11">
        <v>44217</v>
      </c>
      <c r="I173" s="10">
        <v>0.82</v>
      </c>
      <c r="J173" s="10">
        <v>0.35</v>
      </c>
      <c r="M173">
        <v>0.46</v>
      </c>
    </row>
    <row r="174" spans="1:14" x14ac:dyDescent="0.25">
      <c r="A174" t="s">
        <v>1634</v>
      </c>
      <c r="B174" t="s">
        <v>1247</v>
      </c>
      <c r="C174" t="s">
        <v>1283</v>
      </c>
      <c r="D174" t="s">
        <v>1635</v>
      </c>
      <c r="E174" t="s">
        <v>14</v>
      </c>
      <c r="F174" s="11">
        <v>44221</v>
      </c>
      <c r="M174">
        <v>1.9</v>
      </c>
    </row>
    <row r="175" spans="1:14" x14ac:dyDescent="0.25">
      <c r="A175" t="s">
        <v>1636</v>
      </c>
      <c r="B175" t="s">
        <v>1229</v>
      </c>
      <c r="C175" t="s">
        <v>1444</v>
      </c>
      <c r="D175" t="s">
        <v>1637</v>
      </c>
      <c r="E175" t="s">
        <v>14</v>
      </c>
      <c r="F175" s="11">
        <v>44222</v>
      </c>
      <c r="G175" s="11"/>
      <c r="H175" s="11"/>
      <c r="I175" s="10">
        <v>114.74</v>
      </c>
      <c r="J175" s="10">
        <v>54</v>
      </c>
    </row>
    <row r="176" spans="1:14" x14ac:dyDescent="0.25">
      <c r="A176" t="s">
        <v>1638</v>
      </c>
      <c r="B176" t="s">
        <v>1229</v>
      </c>
      <c r="C176" t="s">
        <v>1639</v>
      </c>
      <c r="D176" t="s">
        <v>1640</v>
      </c>
      <c r="E176" t="s">
        <v>14</v>
      </c>
      <c r="F176" s="11">
        <v>44222</v>
      </c>
      <c r="I176" s="10">
        <v>50.32</v>
      </c>
      <c r="J176" s="10">
        <v>5.59</v>
      </c>
    </row>
    <row r="177" spans="1:16377" x14ac:dyDescent="0.25">
      <c r="A177" t="s">
        <v>1641</v>
      </c>
      <c r="B177" t="s">
        <v>1247</v>
      </c>
      <c r="C177" t="s">
        <v>917</v>
      </c>
      <c r="D177" t="s">
        <v>1642</v>
      </c>
      <c r="E177" t="s">
        <v>14</v>
      </c>
      <c r="F177" s="9">
        <v>44224</v>
      </c>
      <c r="G177" s="9"/>
      <c r="H177" s="9"/>
      <c r="I177" s="10">
        <v>18.36</v>
      </c>
      <c r="J177" s="10">
        <v>29</v>
      </c>
      <c r="M177" s="10"/>
      <c r="N177" s="10"/>
    </row>
    <row r="178" spans="1:16377" s="10" customFormat="1" x14ac:dyDescent="0.25">
      <c r="A178" t="s">
        <v>1643</v>
      </c>
      <c r="B178" t="s">
        <v>1247</v>
      </c>
      <c r="C178" t="s">
        <v>1504</v>
      </c>
      <c r="D178" t="s">
        <v>1644</v>
      </c>
      <c r="E178" t="s">
        <v>14</v>
      </c>
      <c r="F178" s="11">
        <v>44235</v>
      </c>
      <c r="G178"/>
      <c r="H178"/>
      <c r="M178">
        <v>0.1</v>
      </c>
      <c r="N178"/>
      <c r="Q178" t="s">
        <v>1234</v>
      </c>
      <c r="R178" t="s">
        <v>1647</v>
      </c>
      <c r="S178" t="s">
        <v>1648</v>
      </c>
      <c r="T178" t="s">
        <v>14</v>
      </c>
      <c r="U178" s="9">
        <v>45488</v>
      </c>
      <c r="V178" s="9"/>
      <c r="W178" s="9"/>
      <c r="Y178" s="10">
        <v>4.8600000000000003</v>
      </c>
      <c r="AD178">
        <v>33902247</v>
      </c>
      <c r="AE178" t="s">
        <v>1645</v>
      </c>
      <c r="AF178" t="s">
        <v>1646</v>
      </c>
      <c r="AG178" t="s">
        <v>1234</v>
      </c>
      <c r="AH178" t="s">
        <v>1647</v>
      </c>
      <c r="AI178" t="s">
        <v>1648</v>
      </c>
      <c r="AJ178" t="s">
        <v>14</v>
      </c>
      <c r="AK178" s="9">
        <v>45488</v>
      </c>
      <c r="AL178" s="9"/>
      <c r="AM178" s="9"/>
      <c r="AO178" s="10">
        <v>4.8600000000000003</v>
      </c>
      <c r="AT178">
        <v>33902247</v>
      </c>
      <c r="AU178" t="s">
        <v>1645</v>
      </c>
      <c r="AV178" t="s">
        <v>1646</v>
      </c>
      <c r="AW178" t="s">
        <v>1234</v>
      </c>
      <c r="AX178" t="s">
        <v>1647</v>
      </c>
      <c r="AY178" t="s">
        <v>1648</v>
      </c>
      <c r="AZ178" t="s">
        <v>14</v>
      </c>
      <c r="BA178" s="9">
        <v>45488</v>
      </c>
      <c r="BB178" s="9"/>
      <c r="BC178" s="9"/>
      <c r="BE178" s="10">
        <v>4.8600000000000003</v>
      </c>
      <c r="BJ178">
        <v>33902247</v>
      </c>
      <c r="BK178" t="s">
        <v>1645</v>
      </c>
      <c r="BL178" t="s">
        <v>1646</v>
      </c>
      <c r="BM178" t="s">
        <v>1234</v>
      </c>
      <c r="BN178" t="s">
        <v>1647</v>
      </c>
      <c r="BO178" t="s">
        <v>1648</v>
      </c>
      <c r="BP178" t="s">
        <v>14</v>
      </c>
      <c r="BQ178" s="9">
        <v>45488</v>
      </c>
      <c r="BR178" s="9"/>
      <c r="BS178" s="9"/>
      <c r="BU178" s="10">
        <v>4.8600000000000003</v>
      </c>
      <c r="BZ178">
        <v>33902247</v>
      </c>
      <c r="CA178" t="s">
        <v>1645</v>
      </c>
      <c r="CB178" t="s">
        <v>1646</v>
      </c>
      <c r="CC178" t="s">
        <v>1234</v>
      </c>
      <c r="CD178" t="s">
        <v>1647</v>
      </c>
      <c r="CE178" t="s">
        <v>1648</v>
      </c>
      <c r="CF178" t="s">
        <v>14</v>
      </c>
      <c r="CG178" s="9">
        <v>45488</v>
      </c>
      <c r="CH178" s="9"/>
      <c r="CI178" s="9"/>
      <c r="CK178" s="10">
        <v>4.8600000000000003</v>
      </c>
      <c r="CP178">
        <v>33902247</v>
      </c>
      <c r="CQ178" t="s">
        <v>1645</v>
      </c>
      <c r="CR178" t="s">
        <v>1646</v>
      </c>
      <c r="CS178" t="s">
        <v>1234</v>
      </c>
      <c r="CT178" t="s">
        <v>1647</v>
      </c>
      <c r="CU178" t="s">
        <v>1648</v>
      </c>
      <c r="CV178" t="s">
        <v>14</v>
      </c>
      <c r="CW178" s="9">
        <v>45488</v>
      </c>
      <c r="CX178" s="9"/>
      <c r="CY178" s="9"/>
      <c r="DA178" s="10">
        <v>4.8600000000000003</v>
      </c>
      <c r="DF178">
        <v>33902247</v>
      </c>
      <c r="DG178" t="s">
        <v>1645</v>
      </c>
      <c r="DH178" t="s">
        <v>1646</v>
      </c>
      <c r="DI178" t="s">
        <v>1234</v>
      </c>
      <c r="DJ178" t="s">
        <v>1647</v>
      </c>
      <c r="DK178" t="s">
        <v>1648</v>
      </c>
      <c r="DL178" t="s">
        <v>14</v>
      </c>
      <c r="DM178" s="9">
        <v>45488</v>
      </c>
      <c r="DN178" s="9"/>
      <c r="DO178" s="9"/>
      <c r="DQ178" s="10">
        <v>4.8600000000000003</v>
      </c>
      <c r="DV178">
        <v>33902247</v>
      </c>
      <c r="DW178" t="s">
        <v>1645</v>
      </c>
      <c r="DX178" t="s">
        <v>1646</v>
      </c>
      <c r="DY178" t="s">
        <v>1234</v>
      </c>
      <c r="DZ178" t="s">
        <v>1647</v>
      </c>
      <c r="EA178" t="s">
        <v>1648</v>
      </c>
      <c r="EB178" t="s">
        <v>14</v>
      </c>
      <c r="EC178" s="9">
        <v>45488</v>
      </c>
      <c r="ED178" s="9"/>
      <c r="EE178" s="9"/>
      <c r="EG178" s="10">
        <v>4.8600000000000003</v>
      </c>
      <c r="EL178">
        <v>33902247</v>
      </c>
      <c r="EM178" t="s">
        <v>1645</v>
      </c>
      <c r="EN178" t="s">
        <v>1646</v>
      </c>
      <c r="EO178" t="s">
        <v>1234</v>
      </c>
      <c r="EP178" t="s">
        <v>1647</v>
      </c>
      <c r="EQ178" t="s">
        <v>1648</v>
      </c>
      <c r="ER178" t="s">
        <v>14</v>
      </c>
      <c r="ES178" s="9">
        <v>45488</v>
      </c>
      <c r="ET178" s="9"/>
      <c r="EU178" s="9"/>
      <c r="EW178" s="10">
        <v>4.8600000000000003</v>
      </c>
      <c r="FB178">
        <v>33902247</v>
      </c>
      <c r="FC178" t="s">
        <v>1645</v>
      </c>
      <c r="FD178" t="s">
        <v>1646</v>
      </c>
      <c r="FE178" t="s">
        <v>1234</v>
      </c>
      <c r="FF178" t="s">
        <v>1647</v>
      </c>
      <c r="FG178" t="s">
        <v>1648</v>
      </c>
      <c r="FH178" t="s">
        <v>14</v>
      </c>
      <c r="FI178" s="9">
        <v>45488</v>
      </c>
      <c r="FJ178" s="9"/>
      <c r="FK178" s="9"/>
      <c r="FM178" s="10">
        <v>4.8600000000000003</v>
      </c>
      <c r="FR178">
        <v>33902247</v>
      </c>
      <c r="FS178" t="s">
        <v>1645</v>
      </c>
      <c r="FT178" t="s">
        <v>1646</v>
      </c>
      <c r="FU178" t="s">
        <v>1234</v>
      </c>
      <c r="FV178" t="s">
        <v>1647</v>
      </c>
      <c r="FW178" t="s">
        <v>1648</v>
      </c>
      <c r="FX178" t="s">
        <v>14</v>
      </c>
      <c r="FY178" s="9">
        <v>45488</v>
      </c>
      <c r="FZ178" s="9"/>
      <c r="GA178" s="9"/>
      <c r="GC178" s="10">
        <v>4.8600000000000003</v>
      </c>
      <c r="GH178">
        <v>33902247</v>
      </c>
      <c r="GI178" t="s">
        <v>1645</v>
      </c>
      <c r="GJ178" t="s">
        <v>1646</v>
      </c>
      <c r="GK178" t="s">
        <v>1234</v>
      </c>
      <c r="GL178" t="s">
        <v>1647</v>
      </c>
      <c r="GM178" t="s">
        <v>1648</v>
      </c>
      <c r="GN178" t="s">
        <v>14</v>
      </c>
      <c r="GO178" s="9">
        <v>45488</v>
      </c>
      <c r="GP178" s="9"/>
      <c r="GQ178" s="9"/>
      <c r="GS178" s="10">
        <v>4.8600000000000003</v>
      </c>
      <c r="GX178">
        <v>33902247</v>
      </c>
      <c r="GY178" t="s">
        <v>1645</v>
      </c>
      <c r="GZ178" t="s">
        <v>1646</v>
      </c>
      <c r="HA178" t="s">
        <v>1234</v>
      </c>
      <c r="HB178" t="s">
        <v>1647</v>
      </c>
      <c r="HC178" t="s">
        <v>1648</v>
      </c>
      <c r="HD178" t="s">
        <v>14</v>
      </c>
      <c r="HE178" s="9">
        <v>45488</v>
      </c>
      <c r="HF178" s="9"/>
      <c r="HG178" s="9"/>
      <c r="HI178" s="10">
        <v>4.8600000000000003</v>
      </c>
      <c r="HN178">
        <v>33902247</v>
      </c>
      <c r="HO178" t="s">
        <v>1645</v>
      </c>
      <c r="HP178" t="s">
        <v>1646</v>
      </c>
      <c r="HQ178" t="s">
        <v>1234</v>
      </c>
      <c r="HR178" t="s">
        <v>1647</v>
      </c>
      <c r="HS178" t="s">
        <v>1648</v>
      </c>
      <c r="HT178" t="s">
        <v>14</v>
      </c>
      <c r="HU178" s="9">
        <v>45488</v>
      </c>
      <c r="HV178" s="9"/>
      <c r="HW178" s="9"/>
      <c r="HY178" s="10">
        <v>4.8600000000000003</v>
      </c>
      <c r="ID178">
        <v>33902247</v>
      </c>
      <c r="IE178" t="s">
        <v>1645</v>
      </c>
      <c r="IF178" t="s">
        <v>1646</v>
      </c>
      <c r="IG178" t="s">
        <v>1234</v>
      </c>
      <c r="IH178" t="s">
        <v>1647</v>
      </c>
      <c r="II178" t="s">
        <v>1648</v>
      </c>
      <c r="IJ178" t="s">
        <v>14</v>
      </c>
      <c r="IK178" s="9">
        <v>45488</v>
      </c>
      <c r="IL178" s="9"/>
      <c r="IM178" s="9"/>
      <c r="IO178" s="10">
        <v>4.8600000000000003</v>
      </c>
      <c r="IT178">
        <v>33902247</v>
      </c>
      <c r="IU178" t="s">
        <v>1645</v>
      </c>
      <c r="IV178" t="s">
        <v>1646</v>
      </c>
      <c r="IW178" t="s">
        <v>1234</v>
      </c>
      <c r="IX178" t="s">
        <v>1647</v>
      </c>
      <c r="IY178" t="s">
        <v>1648</v>
      </c>
      <c r="IZ178" t="s">
        <v>14</v>
      </c>
      <c r="JA178" s="9">
        <v>45488</v>
      </c>
      <c r="JB178" s="9"/>
      <c r="JC178" s="9"/>
      <c r="JE178" s="10">
        <v>4.8600000000000003</v>
      </c>
      <c r="JJ178">
        <v>33902247</v>
      </c>
      <c r="JK178" t="s">
        <v>1645</v>
      </c>
      <c r="JL178" t="s">
        <v>1646</v>
      </c>
      <c r="JM178" t="s">
        <v>1234</v>
      </c>
      <c r="JN178" t="s">
        <v>1647</v>
      </c>
      <c r="JO178" t="s">
        <v>1648</v>
      </c>
      <c r="JP178" t="s">
        <v>14</v>
      </c>
      <c r="JQ178" s="9">
        <v>45488</v>
      </c>
      <c r="JR178" s="9"/>
      <c r="JS178" s="9"/>
      <c r="JU178" s="10">
        <v>4.8600000000000003</v>
      </c>
      <c r="JZ178">
        <v>33902247</v>
      </c>
      <c r="KA178" t="s">
        <v>1645</v>
      </c>
      <c r="KB178" t="s">
        <v>1646</v>
      </c>
      <c r="KC178" t="s">
        <v>1234</v>
      </c>
      <c r="KD178" t="s">
        <v>1647</v>
      </c>
      <c r="KE178" t="s">
        <v>1648</v>
      </c>
      <c r="KF178" t="s">
        <v>14</v>
      </c>
      <c r="KG178" s="9">
        <v>45488</v>
      </c>
      <c r="KH178" s="9"/>
      <c r="KI178" s="9"/>
      <c r="KK178" s="10">
        <v>4.8600000000000003</v>
      </c>
      <c r="KP178">
        <v>33902247</v>
      </c>
      <c r="KQ178" t="s">
        <v>1645</v>
      </c>
      <c r="KR178" t="s">
        <v>1646</v>
      </c>
      <c r="KS178" t="s">
        <v>1234</v>
      </c>
      <c r="KT178" t="s">
        <v>1647</v>
      </c>
      <c r="KU178" t="s">
        <v>1648</v>
      </c>
      <c r="KV178" t="s">
        <v>14</v>
      </c>
      <c r="KW178" s="9">
        <v>45488</v>
      </c>
      <c r="KX178" s="9"/>
      <c r="KY178" s="9"/>
      <c r="LA178" s="10">
        <v>4.8600000000000003</v>
      </c>
      <c r="LF178">
        <v>33902247</v>
      </c>
      <c r="LG178" t="s">
        <v>1645</v>
      </c>
      <c r="LH178" t="s">
        <v>1646</v>
      </c>
      <c r="LI178" t="s">
        <v>1234</v>
      </c>
      <c r="LJ178" t="s">
        <v>1647</v>
      </c>
      <c r="LK178" t="s">
        <v>1648</v>
      </c>
      <c r="LL178" t="s">
        <v>14</v>
      </c>
      <c r="LM178" s="9">
        <v>45488</v>
      </c>
      <c r="LN178" s="9"/>
      <c r="LO178" s="9"/>
      <c r="LQ178" s="10">
        <v>4.8600000000000003</v>
      </c>
      <c r="LV178">
        <v>33902247</v>
      </c>
      <c r="LW178" t="s">
        <v>1645</v>
      </c>
      <c r="LX178" t="s">
        <v>1646</v>
      </c>
      <c r="LY178" t="s">
        <v>1234</v>
      </c>
      <c r="LZ178" t="s">
        <v>1647</v>
      </c>
      <c r="MA178" t="s">
        <v>1648</v>
      </c>
      <c r="MB178" t="s">
        <v>14</v>
      </c>
      <c r="MC178" s="9">
        <v>45488</v>
      </c>
      <c r="MD178" s="9"/>
      <c r="ME178" s="9"/>
      <c r="MG178" s="10">
        <v>4.8600000000000003</v>
      </c>
      <c r="ML178">
        <v>33902247</v>
      </c>
      <c r="MM178" t="s">
        <v>1645</v>
      </c>
      <c r="MN178" t="s">
        <v>1646</v>
      </c>
      <c r="MO178" t="s">
        <v>1234</v>
      </c>
      <c r="MP178" t="s">
        <v>1647</v>
      </c>
      <c r="MQ178" t="s">
        <v>1648</v>
      </c>
      <c r="MR178" t="s">
        <v>14</v>
      </c>
      <c r="MS178" s="9">
        <v>45488</v>
      </c>
      <c r="MT178" s="9"/>
      <c r="MU178" s="9"/>
      <c r="MW178" s="10">
        <v>4.8600000000000003</v>
      </c>
      <c r="NB178">
        <v>33902247</v>
      </c>
      <c r="NC178" t="s">
        <v>1645</v>
      </c>
      <c r="ND178" t="s">
        <v>1646</v>
      </c>
      <c r="NE178" t="s">
        <v>1234</v>
      </c>
      <c r="NF178" t="s">
        <v>1647</v>
      </c>
      <c r="NG178" t="s">
        <v>1648</v>
      </c>
      <c r="NH178" t="s">
        <v>14</v>
      </c>
      <c r="NI178" s="9">
        <v>45488</v>
      </c>
      <c r="NJ178" s="9"/>
      <c r="NK178" s="9"/>
      <c r="NM178" s="10">
        <v>4.8600000000000003</v>
      </c>
      <c r="NR178">
        <v>33902247</v>
      </c>
      <c r="NS178" t="s">
        <v>1645</v>
      </c>
      <c r="NT178" t="s">
        <v>1646</v>
      </c>
      <c r="NU178" t="s">
        <v>1234</v>
      </c>
      <c r="NV178" t="s">
        <v>1647</v>
      </c>
      <c r="NW178" t="s">
        <v>1648</v>
      </c>
      <c r="NX178" t="s">
        <v>14</v>
      </c>
      <c r="NY178" s="9">
        <v>45488</v>
      </c>
      <c r="NZ178" s="9"/>
      <c r="OA178" s="9"/>
      <c r="OC178" s="10">
        <v>4.8600000000000003</v>
      </c>
      <c r="OH178">
        <v>33902247</v>
      </c>
      <c r="OI178" t="s">
        <v>1645</v>
      </c>
      <c r="OJ178" t="s">
        <v>1646</v>
      </c>
      <c r="OK178" t="s">
        <v>1234</v>
      </c>
      <c r="OL178" t="s">
        <v>1647</v>
      </c>
      <c r="OM178" t="s">
        <v>1648</v>
      </c>
      <c r="ON178" t="s">
        <v>14</v>
      </c>
      <c r="OO178" s="9">
        <v>45488</v>
      </c>
      <c r="OP178" s="9"/>
      <c r="OQ178" s="9"/>
      <c r="OS178" s="10">
        <v>4.8600000000000003</v>
      </c>
      <c r="OX178">
        <v>33902247</v>
      </c>
      <c r="OY178" t="s">
        <v>1645</v>
      </c>
      <c r="OZ178" t="s">
        <v>1646</v>
      </c>
      <c r="PA178" t="s">
        <v>1234</v>
      </c>
      <c r="PB178" t="s">
        <v>1647</v>
      </c>
      <c r="PC178" t="s">
        <v>1648</v>
      </c>
      <c r="PD178" t="s">
        <v>14</v>
      </c>
      <c r="PE178" s="9">
        <v>45488</v>
      </c>
      <c r="PF178" s="9"/>
      <c r="PG178" s="9"/>
      <c r="PI178" s="10">
        <v>4.8600000000000003</v>
      </c>
      <c r="PN178">
        <v>33902247</v>
      </c>
      <c r="PO178" t="s">
        <v>1645</v>
      </c>
      <c r="PP178" t="s">
        <v>1646</v>
      </c>
      <c r="PQ178" t="s">
        <v>1234</v>
      </c>
      <c r="PR178" t="s">
        <v>1647</v>
      </c>
      <c r="PS178" t="s">
        <v>1648</v>
      </c>
      <c r="PT178" t="s">
        <v>14</v>
      </c>
      <c r="PU178" s="9">
        <v>45488</v>
      </c>
      <c r="PV178" s="9"/>
      <c r="PW178" s="9"/>
      <c r="PY178" s="10">
        <v>4.8600000000000003</v>
      </c>
      <c r="QD178">
        <v>33902247</v>
      </c>
      <c r="QE178" t="s">
        <v>1645</v>
      </c>
      <c r="QF178" t="s">
        <v>1646</v>
      </c>
      <c r="QG178" t="s">
        <v>1234</v>
      </c>
      <c r="QH178" t="s">
        <v>1647</v>
      </c>
      <c r="QI178" t="s">
        <v>1648</v>
      </c>
      <c r="QJ178" t="s">
        <v>14</v>
      </c>
      <c r="QK178" s="9">
        <v>45488</v>
      </c>
      <c r="QL178" s="9"/>
      <c r="QM178" s="9"/>
      <c r="QO178" s="10">
        <v>4.8600000000000003</v>
      </c>
      <c r="QT178">
        <v>33902247</v>
      </c>
      <c r="QU178" t="s">
        <v>1645</v>
      </c>
      <c r="QV178" t="s">
        <v>1646</v>
      </c>
      <c r="QW178" t="s">
        <v>1234</v>
      </c>
      <c r="QX178" t="s">
        <v>1647</v>
      </c>
      <c r="QY178" t="s">
        <v>1648</v>
      </c>
      <c r="QZ178" t="s">
        <v>14</v>
      </c>
      <c r="RA178" s="9">
        <v>45488</v>
      </c>
      <c r="RB178" s="9"/>
      <c r="RC178" s="9"/>
      <c r="RE178" s="10">
        <v>4.8600000000000003</v>
      </c>
      <c r="RJ178">
        <v>33902247</v>
      </c>
      <c r="RK178" t="s">
        <v>1645</v>
      </c>
      <c r="RL178" t="s">
        <v>1646</v>
      </c>
      <c r="RM178" t="s">
        <v>1234</v>
      </c>
      <c r="RN178" t="s">
        <v>1647</v>
      </c>
      <c r="RO178" t="s">
        <v>1648</v>
      </c>
      <c r="RP178" t="s">
        <v>14</v>
      </c>
      <c r="RQ178" s="9">
        <v>45488</v>
      </c>
      <c r="RR178" s="9"/>
      <c r="RS178" s="9"/>
      <c r="RU178" s="10">
        <v>4.8600000000000003</v>
      </c>
      <c r="RZ178">
        <v>33902247</v>
      </c>
      <c r="SA178" t="s">
        <v>1645</v>
      </c>
      <c r="SB178" t="s">
        <v>1646</v>
      </c>
      <c r="SC178" t="s">
        <v>1234</v>
      </c>
      <c r="SD178" t="s">
        <v>1647</v>
      </c>
      <c r="SE178" t="s">
        <v>1648</v>
      </c>
      <c r="SF178" t="s">
        <v>14</v>
      </c>
      <c r="SG178" s="9">
        <v>45488</v>
      </c>
      <c r="SH178" s="9"/>
      <c r="SI178" s="9"/>
      <c r="SK178" s="10">
        <v>4.8600000000000003</v>
      </c>
      <c r="SP178">
        <v>33902247</v>
      </c>
      <c r="SQ178" t="s">
        <v>1645</v>
      </c>
      <c r="SR178" t="s">
        <v>1646</v>
      </c>
      <c r="SS178" t="s">
        <v>1234</v>
      </c>
      <c r="ST178" t="s">
        <v>1647</v>
      </c>
      <c r="SU178" t="s">
        <v>1648</v>
      </c>
      <c r="SV178" t="s">
        <v>14</v>
      </c>
      <c r="SW178" s="9">
        <v>45488</v>
      </c>
      <c r="SX178" s="9"/>
      <c r="SY178" s="9"/>
      <c r="TA178" s="10">
        <v>4.8600000000000003</v>
      </c>
      <c r="TF178">
        <v>33902247</v>
      </c>
      <c r="TG178" t="s">
        <v>1645</v>
      </c>
      <c r="TH178" t="s">
        <v>1646</v>
      </c>
      <c r="TI178" t="s">
        <v>1234</v>
      </c>
      <c r="TJ178" t="s">
        <v>1647</v>
      </c>
      <c r="TK178" t="s">
        <v>1648</v>
      </c>
      <c r="TL178" t="s">
        <v>14</v>
      </c>
      <c r="TM178" s="9">
        <v>45488</v>
      </c>
      <c r="TN178" s="9"/>
      <c r="TO178" s="9"/>
      <c r="TQ178" s="10">
        <v>4.8600000000000003</v>
      </c>
      <c r="TV178">
        <v>33902247</v>
      </c>
      <c r="TW178" t="s">
        <v>1645</v>
      </c>
      <c r="TX178" t="s">
        <v>1646</v>
      </c>
      <c r="TY178" t="s">
        <v>1234</v>
      </c>
      <c r="TZ178" t="s">
        <v>1647</v>
      </c>
      <c r="UA178" t="s">
        <v>1648</v>
      </c>
      <c r="UB178" t="s">
        <v>14</v>
      </c>
      <c r="UC178" s="9">
        <v>45488</v>
      </c>
      <c r="UD178" s="9"/>
      <c r="UE178" s="9"/>
      <c r="UG178" s="10">
        <v>4.8600000000000003</v>
      </c>
      <c r="UL178">
        <v>33902247</v>
      </c>
      <c r="UM178" t="s">
        <v>1645</v>
      </c>
      <c r="UN178" t="s">
        <v>1646</v>
      </c>
      <c r="UO178" t="s">
        <v>1234</v>
      </c>
      <c r="UP178" t="s">
        <v>1647</v>
      </c>
      <c r="UQ178" t="s">
        <v>1648</v>
      </c>
      <c r="UR178" t="s">
        <v>14</v>
      </c>
      <c r="US178" s="9">
        <v>45488</v>
      </c>
      <c r="UT178" s="9"/>
      <c r="UU178" s="9"/>
      <c r="UW178" s="10">
        <v>4.8600000000000003</v>
      </c>
      <c r="VB178">
        <v>33902247</v>
      </c>
      <c r="VC178" t="s">
        <v>1645</v>
      </c>
      <c r="VD178" t="s">
        <v>1646</v>
      </c>
      <c r="VE178" t="s">
        <v>1234</v>
      </c>
      <c r="VF178" t="s">
        <v>1647</v>
      </c>
      <c r="VG178" t="s">
        <v>1648</v>
      </c>
      <c r="VH178" t="s">
        <v>14</v>
      </c>
      <c r="VI178" s="9">
        <v>45488</v>
      </c>
      <c r="VJ178" s="9"/>
      <c r="VK178" s="9"/>
      <c r="VM178" s="10">
        <v>4.8600000000000003</v>
      </c>
      <c r="VR178">
        <v>33902247</v>
      </c>
      <c r="VS178" t="s">
        <v>1645</v>
      </c>
      <c r="VT178" t="s">
        <v>1646</v>
      </c>
      <c r="VU178" t="s">
        <v>1234</v>
      </c>
      <c r="VV178" t="s">
        <v>1647</v>
      </c>
      <c r="VW178" t="s">
        <v>1648</v>
      </c>
      <c r="VX178" t="s">
        <v>14</v>
      </c>
      <c r="VY178" s="9">
        <v>45488</v>
      </c>
      <c r="VZ178" s="9"/>
      <c r="WA178" s="9"/>
      <c r="WC178" s="10">
        <v>4.8600000000000003</v>
      </c>
      <c r="WH178">
        <v>33902247</v>
      </c>
      <c r="WI178" t="s">
        <v>1645</v>
      </c>
      <c r="WJ178" t="s">
        <v>1646</v>
      </c>
      <c r="WK178" t="s">
        <v>1234</v>
      </c>
      <c r="WL178" t="s">
        <v>1647</v>
      </c>
      <c r="WM178" t="s">
        <v>1648</v>
      </c>
      <c r="WN178" t="s">
        <v>14</v>
      </c>
      <c r="WO178" s="9">
        <v>45488</v>
      </c>
      <c r="WP178" s="9"/>
      <c r="WQ178" s="9"/>
      <c r="WS178" s="10">
        <v>4.8600000000000003</v>
      </c>
      <c r="WX178">
        <v>33902247</v>
      </c>
      <c r="WY178" t="s">
        <v>1645</v>
      </c>
      <c r="WZ178" t="s">
        <v>1646</v>
      </c>
      <c r="XA178" t="s">
        <v>1234</v>
      </c>
      <c r="XB178" t="s">
        <v>1647</v>
      </c>
      <c r="XC178" t="s">
        <v>1648</v>
      </c>
      <c r="XD178" t="s">
        <v>14</v>
      </c>
      <c r="XE178" s="9">
        <v>45488</v>
      </c>
      <c r="XF178" s="9"/>
      <c r="XG178" s="9"/>
      <c r="XI178" s="10">
        <v>4.8600000000000003</v>
      </c>
      <c r="XN178">
        <v>33902247</v>
      </c>
      <c r="XO178" t="s">
        <v>1645</v>
      </c>
      <c r="XP178" t="s">
        <v>1646</v>
      </c>
      <c r="XQ178" t="s">
        <v>1234</v>
      </c>
      <c r="XR178" t="s">
        <v>1647</v>
      </c>
      <c r="XS178" t="s">
        <v>1648</v>
      </c>
      <c r="XT178" t="s">
        <v>14</v>
      </c>
      <c r="XU178" s="9">
        <v>45488</v>
      </c>
      <c r="XV178" s="9"/>
      <c r="XW178" s="9"/>
      <c r="XY178" s="10">
        <v>4.8600000000000003</v>
      </c>
      <c r="YD178">
        <v>33902247</v>
      </c>
      <c r="YE178" t="s">
        <v>1645</v>
      </c>
      <c r="YF178" t="s">
        <v>1646</v>
      </c>
      <c r="YG178" t="s">
        <v>1234</v>
      </c>
      <c r="YH178" t="s">
        <v>1647</v>
      </c>
      <c r="YI178" t="s">
        <v>1648</v>
      </c>
      <c r="YJ178" t="s">
        <v>14</v>
      </c>
      <c r="YK178" s="9">
        <v>45488</v>
      </c>
      <c r="YL178" s="9"/>
      <c r="YM178" s="9"/>
      <c r="YO178" s="10">
        <v>4.8600000000000003</v>
      </c>
      <c r="YT178">
        <v>33902247</v>
      </c>
      <c r="YU178" t="s">
        <v>1645</v>
      </c>
      <c r="YV178" t="s">
        <v>1646</v>
      </c>
      <c r="YW178" t="s">
        <v>1234</v>
      </c>
      <c r="YX178" t="s">
        <v>1647</v>
      </c>
      <c r="YY178" t="s">
        <v>1648</v>
      </c>
      <c r="YZ178" t="s">
        <v>14</v>
      </c>
      <c r="ZA178" s="9">
        <v>45488</v>
      </c>
      <c r="ZB178" s="9"/>
      <c r="ZC178" s="9"/>
      <c r="ZE178" s="10">
        <v>4.8600000000000003</v>
      </c>
      <c r="ZJ178">
        <v>33902247</v>
      </c>
      <c r="ZK178" t="s">
        <v>1645</v>
      </c>
      <c r="ZL178" t="s">
        <v>1646</v>
      </c>
      <c r="ZM178" t="s">
        <v>1234</v>
      </c>
      <c r="ZN178" t="s">
        <v>1647</v>
      </c>
      <c r="ZO178" t="s">
        <v>1648</v>
      </c>
      <c r="ZP178" t="s">
        <v>14</v>
      </c>
      <c r="ZQ178" s="9">
        <v>45488</v>
      </c>
      <c r="ZR178" s="9"/>
      <c r="ZS178" s="9"/>
      <c r="ZU178" s="10">
        <v>4.8600000000000003</v>
      </c>
      <c r="ZZ178">
        <v>33902247</v>
      </c>
      <c r="AAA178" t="s">
        <v>1645</v>
      </c>
      <c r="AAB178" t="s">
        <v>1646</v>
      </c>
      <c r="AAC178" t="s">
        <v>1234</v>
      </c>
      <c r="AAD178" t="s">
        <v>1647</v>
      </c>
      <c r="AAE178" t="s">
        <v>1648</v>
      </c>
      <c r="AAF178" t="s">
        <v>14</v>
      </c>
      <c r="AAG178" s="9">
        <v>45488</v>
      </c>
      <c r="AAH178" s="9"/>
      <c r="AAI178" s="9"/>
      <c r="AAK178" s="10">
        <v>4.8600000000000003</v>
      </c>
      <c r="AAP178">
        <v>33902247</v>
      </c>
      <c r="AAQ178" t="s">
        <v>1645</v>
      </c>
      <c r="AAR178" t="s">
        <v>1646</v>
      </c>
      <c r="AAS178" t="s">
        <v>1234</v>
      </c>
      <c r="AAT178" t="s">
        <v>1647</v>
      </c>
      <c r="AAU178" t="s">
        <v>1648</v>
      </c>
      <c r="AAV178" t="s">
        <v>14</v>
      </c>
      <c r="AAW178" s="9">
        <v>45488</v>
      </c>
      <c r="AAX178" s="9"/>
      <c r="AAY178" s="9"/>
      <c r="ABA178" s="10">
        <v>4.8600000000000003</v>
      </c>
      <c r="ABF178">
        <v>33902247</v>
      </c>
      <c r="ABG178" t="s">
        <v>1645</v>
      </c>
      <c r="ABH178" t="s">
        <v>1646</v>
      </c>
      <c r="ABI178" t="s">
        <v>1234</v>
      </c>
      <c r="ABJ178" t="s">
        <v>1647</v>
      </c>
      <c r="ABK178" t="s">
        <v>1648</v>
      </c>
      <c r="ABL178" t="s">
        <v>14</v>
      </c>
      <c r="ABM178" s="9">
        <v>45488</v>
      </c>
      <c r="ABN178" s="9"/>
      <c r="ABO178" s="9"/>
      <c r="ABQ178" s="10">
        <v>4.8600000000000003</v>
      </c>
      <c r="ABV178">
        <v>33902247</v>
      </c>
      <c r="ABW178" t="s">
        <v>1645</v>
      </c>
      <c r="ABX178" t="s">
        <v>1646</v>
      </c>
      <c r="ABY178" t="s">
        <v>1234</v>
      </c>
      <c r="ABZ178" t="s">
        <v>1647</v>
      </c>
      <c r="ACA178" t="s">
        <v>1648</v>
      </c>
      <c r="ACB178" t="s">
        <v>14</v>
      </c>
      <c r="ACC178" s="9">
        <v>45488</v>
      </c>
      <c r="ACD178" s="9"/>
      <c r="ACE178" s="9"/>
      <c r="ACG178" s="10">
        <v>4.8600000000000003</v>
      </c>
      <c r="ACL178">
        <v>33902247</v>
      </c>
      <c r="ACM178" t="s">
        <v>1645</v>
      </c>
      <c r="ACN178" t="s">
        <v>1646</v>
      </c>
      <c r="ACO178" t="s">
        <v>1234</v>
      </c>
      <c r="ACP178" t="s">
        <v>1647</v>
      </c>
      <c r="ACQ178" t="s">
        <v>1648</v>
      </c>
      <c r="ACR178" t="s">
        <v>14</v>
      </c>
      <c r="ACS178" s="9">
        <v>45488</v>
      </c>
      <c r="ACT178" s="9"/>
      <c r="ACU178" s="9"/>
      <c r="ACW178" s="10">
        <v>4.8600000000000003</v>
      </c>
      <c r="ADB178">
        <v>33902247</v>
      </c>
      <c r="ADC178" t="s">
        <v>1645</v>
      </c>
      <c r="ADD178" t="s">
        <v>1646</v>
      </c>
      <c r="ADE178" t="s">
        <v>1234</v>
      </c>
      <c r="ADF178" t="s">
        <v>1647</v>
      </c>
      <c r="ADG178" t="s">
        <v>1648</v>
      </c>
      <c r="ADH178" t="s">
        <v>14</v>
      </c>
      <c r="ADI178" s="9">
        <v>45488</v>
      </c>
      <c r="ADJ178" s="9"/>
      <c r="ADK178" s="9"/>
      <c r="ADM178" s="10">
        <v>4.8600000000000003</v>
      </c>
      <c r="ADR178">
        <v>33902247</v>
      </c>
      <c r="ADS178" t="s">
        <v>1645</v>
      </c>
      <c r="ADT178" t="s">
        <v>1646</v>
      </c>
      <c r="ADU178" t="s">
        <v>1234</v>
      </c>
      <c r="ADV178" t="s">
        <v>1647</v>
      </c>
      <c r="ADW178" t="s">
        <v>1648</v>
      </c>
      <c r="ADX178" t="s">
        <v>14</v>
      </c>
      <c r="ADY178" s="9">
        <v>45488</v>
      </c>
      <c r="ADZ178" s="9"/>
      <c r="AEA178" s="9"/>
      <c r="AEC178" s="10">
        <v>4.8600000000000003</v>
      </c>
      <c r="AEH178">
        <v>33902247</v>
      </c>
      <c r="AEI178" t="s">
        <v>1645</v>
      </c>
      <c r="AEJ178" t="s">
        <v>1646</v>
      </c>
      <c r="AEK178" t="s">
        <v>1234</v>
      </c>
      <c r="AEL178" t="s">
        <v>1647</v>
      </c>
      <c r="AEM178" t="s">
        <v>1648</v>
      </c>
      <c r="AEN178" t="s">
        <v>14</v>
      </c>
      <c r="AEO178" s="9">
        <v>45488</v>
      </c>
      <c r="AEP178" s="9"/>
      <c r="AEQ178" s="9"/>
      <c r="AES178" s="10">
        <v>4.8600000000000003</v>
      </c>
      <c r="AEX178">
        <v>33902247</v>
      </c>
      <c r="AEY178" t="s">
        <v>1645</v>
      </c>
      <c r="AEZ178" t="s">
        <v>1646</v>
      </c>
      <c r="AFA178" t="s">
        <v>1234</v>
      </c>
      <c r="AFB178" t="s">
        <v>1647</v>
      </c>
      <c r="AFC178" t="s">
        <v>1648</v>
      </c>
      <c r="AFD178" t="s">
        <v>14</v>
      </c>
      <c r="AFE178" s="9">
        <v>45488</v>
      </c>
      <c r="AFF178" s="9"/>
      <c r="AFG178" s="9"/>
      <c r="AFI178" s="10">
        <v>4.8600000000000003</v>
      </c>
      <c r="AFN178">
        <v>33902247</v>
      </c>
      <c r="AFO178" t="s">
        <v>1645</v>
      </c>
      <c r="AFP178" t="s">
        <v>1646</v>
      </c>
      <c r="AFQ178" t="s">
        <v>1234</v>
      </c>
      <c r="AFR178" t="s">
        <v>1647</v>
      </c>
      <c r="AFS178" t="s">
        <v>1648</v>
      </c>
      <c r="AFT178" t="s">
        <v>14</v>
      </c>
      <c r="AFU178" s="9">
        <v>45488</v>
      </c>
      <c r="AFV178" s="9"/>
      <c r="AFW178" s="9"/>
      <c r="AFY178" s="10">
        <v>4.8600000000000003</v>
      </c>
      <c r="AGD178">
        <v>33902247</v>
      </c>
      <c r="AGE178" t="s">
        <v>1645</v>
      </c>
      <c r="AGF178" t="s">
        <v>1646</v>
      </c>
      <c r="AGG178" t="s">
        <v>1234</v>
      </c>
      <c r="AGH178" t="s">
        <v>1647</v>
      </c>
      <c r="AGI178" t="s">
        <v>1648</v>
      </c>
      <c r="AGJ178" t="s">
        <v>14</v>
      </c>
      <c r="AGK178" s="9">
        <v>45488</v>
      </c>
      <c r="AGL178" s="9"/>
      <c r="AGM178" s="9"/>
      <c r="AGO178" s="10">
        <v>4.8600000000000003</v>
      </c>
      <c r="AGT178">
        <v>33902247</v>
      </c>
      <c r="AGU178" t="s">
        <v>1645</v>
      </c>
      <c r="AGV178" t="s">
        <v>1646</v>
      </c>
      <c r="AGW178" t="s">
        <v>1234</v>
      </c>
      <c r="AGX178" t="s">
        <v>1647</v>
      </c>
      <c r="AGY178" t="s">
        <v>1648</v>
      </c>
      <c r="AGZ178" t="s">
        <v>14</v>
      </c>
      <c r="AHA178" s="9">
        <v>45488</v>
      </c>
      <c r="AHB178" s="9"/>
      <c r="AHC178" s="9"/>
      <c r="AHE178" s="10">
        <v>4.8600000000000003</v>
      </c>
      <c r="AHJ178">
        <v>33902247</v>
      </c>
      <c r="AHK178" t="s">
        <v>1645</v>
      </c>
      <c r="AHL178" t="s">
        <v>1646</v>
      </c>
      <c r="AHM178" t="s">
        <v>1234</v>
      </c>
      <c r="AHN178" t="s">
        <v>1647</v>
      </c>
      <c r="AHO178" t="s">
        <v>1648</v>
      </c>
      <c r="AHP178" t="s">
        <v>14</v>
      </c>
      <c r="AHQ178" s="9">
        <v>45488</v>
      </c>
      <c r="AHR178" s="9"/>
      <c r="AHS178" s="9"/>
      <c r="AHU178" s="10">
        <v>4.8600000000000003</v>
      </c>
      <c r="AHZ178">
        <v>33902247</v>
      </c>
      <c r="AIA178" t="s">
        <v>1645</v>
      </c>
      <c r="AIB178" t="s">
        <v>1646</v>
      </c>
      <c r="AIC178" t="s">
        <v>1234</v>
      </c>
      <c r="AID178" t="s">
        <v>1647</v>
      </c>
      <c r="AIE178" t="s">
        <v>1648</v>
      </c>
      <c r="AIF178" t="s">
        <v>14</v>
      </c>
      <c r="AIG178" s="9">
        <v>45488</v>
      </c>
      <c r="AIH178" s="9"/>
      <c r="AII178" s="9"/>
      <c r="AIK178" s="10">
        <v>4.8600000000000003</v>
      </c>
      <c r="AIP178">
        <v>33902247</v>
      </c>
      <c r="AIQ178" t="s">
        <v>1645</v>
      </c>
      <c r="AIR178" t="s">
        <v>1646</v>
      </c>
      <c r="AIS178" t="s">
        <v>1234</v>
      </c>
      <c r="AIT178" t="s">
        <v>1647</v>
      </c>
      <c r="AIU178" t="s">
        <v>1648</v>
      </c>
      <c r="AIV178" t="s">
        <v>14</v>
      </c>
      <c r="AIW178" s="9">
        <v>45488</v>
      </c>
      <c r="AIX178" s="9"/>
      <c r="AIY178" s="9"/>
      <c r="AJA178" s="10">
        <v>4.8600000000000003</v>
      </c>
      <c r="AJF178">
        <v>33902247</v>
      </c>
      <c r="AJG178" t="s">
        <v>1645</v>
      </c>
      <c r="AJH178" t="s">
        <v>1646</v>
      </c>
      <c r="AJI178" t="s">
        <v>1234</v>
      </c>
      <c r="AJJ178" t="s">
        <v>1647</v>
      </c>
      <c r="AJK178" t="s">
        <v>1648</v>
      </c>
      <c r="AJL178" t="s">
        <v>14</v>
      </c>
      <c r="AJM178" s="9">
        <v>45488</v>
      </c>
      <c r="AJN178" s="9"/>
      <c r="AJO178" s="9"/>
      <c r="AJQ178" s="10">
        <v>4.8600000000000003</v>
      </c>
      <c r="AJV178">
        <v>33902247</v>
      </c>
      <c r="AJW178" t="s">
        <v>1645</v>
      </c>
      <c r="AJX178" t="s">
        <v>1646</v>
      </c>
      <c r="AJY178" t="s">
        <v>1234</v>
      </c>
      <c r="AJZ178" t="s">
        <v>1647</v>
      </c>
      <c r="AKA178" t="s">
        <v>1648</v>
      </c>
      <c r="AKB178" t="s">
        <v>14</v>
      </c>
      <c r="AKC178" s="9">
        <v>45488</v>
      </c>
      <c r="AKD178" s="9"/>
      <c r="AKE178" s="9"/>
      <c r="AKG178" s="10">
        <v>4.8600000000000003</v>
      </c>
      <c r="AKL178">
        <v>33902247</v>
      </c>
      <c r="AKM178" t="s">
        <v>1645</v>
      </c>
      <c r="AKN178" t="s">
        <v>1646</v>
      </c>
      <c r="AKO178" t="s">
        <v>1234</v>
      </c>
      <c r="AKP178" t="s">
        <v>1647</v>
      </c>
      <c r="AKQ178" t="s">
        <v>1648</v>
      </c>
      <c r="AKR178" t="s">
        <v>14</v>
      </c>
      <c r="AKS178" s="9">
        <v>45488</v>
      </c>
      <c r="AKT178" s="9"/>
      <c r="AKU178" s="9"/>
      <c r="AKW178" s="10">
        <v>4.8600000000000003</v>
      </c>
      <c r="ALB178">
        <v>33902247</v>
      </c>
      <c r="ALC178" t="s">
        <v>1645</v>
      </c>
      <c r="ALD178" t="s">
        <v>1646</v>
      </c>
      <c r="ALE178" t="s">
        <v>1234</v>
      </c>
      <c r="ALF178" t="s">
        <v>1647</v>
      </c>
      <c r="ALG178" t="s">
        <v>1648</v>
      </c>
      <c r="ALH178" t="s">
        <v>14</v>
      </c>
      <c r="ALI178" s="9">
        <v>45488</v>
      </c>
      <c r="ALJ178" s="9"/>
      <c r="ALK178" s="9"/>
      <c r="ALM178" s="10">
        <v>4.8600000000000003</v>
      </c>
      <c r="ALR178">
        <v>33902247</v>
      </c>
      <c r="ALS178" t="s">
        <v>1645</v>
      </c>
      <c r="ALT178" t="s">
        <v>1646</v>
      </c>
      <c r="ALU178" t="s">
        <v>1234</v>
      </c>
      <c r="ALV178" t="s">
        <v>1647</v>
      </c>
      <c r="ALW178" t="s">
        <v>1648</v>
      </c>
      <c r="ALX178" t="s">
        <v>14</v>
      </c>
      <c r="ALY178" s="9">
        <v>45488</v>
      </c>
      <c r="ALZ178" s="9"/>
      <c r="AMA178" s="9"/>
      <c r="AMC178" s="10">
        <v>4.8600000000000003</v>
      </c>
      <c r="AMH178">
        <v>33902247</v>
      </c>
      <c r="AMI178" t="s">
        <v>1645</v>
      </c>
      <c r="AMJ178" t="s">
        <v>1646</v>
      </c>
      <c r="AMK178" t="s">
        <v>1234</v>
      </c>
      <c r="AML178" t="s">
        <v>1647</v>
      </c>
      <c r="AMM178" t="s">
        <v>1648</v>
      </c>
      <c r="AMN178" t="s">
        <v>14</v>
      </c>
      <c r="AMO178" s="9">
        <v>45488</v>
      </c>
      <c r="AMP178" s="9"/>
      <c r="AMQ178" s="9"/>
      <c r="AMS178" s="10">
        <v>4.8600000000000003</v>
      </c>
      <c r="AMX178">
        <v>33902247</v>
      </c>
      <c r="AMY178" t="s">
        <v>1645</v>
      </c>
      <c r="AMZ178" t="s">
        <v>1646</v>
      </c>
      <c r="ANA178" t="s">
        <v>1234</v>
      </c>
      <c r="ANB178" t="s">
        <v>1647</v>
      </c>
      <c r="ANC178" t="s">
        <v>1648</v>
      </c>
      <c r="AND178" t="s">
        <v>14</v>
      </c>
      <c r="ANE178" s="9">
        <v>45488</v>
      </c>
      <c r="ANF178" s="9"/>
      <c r="ANG178" s="9"/>
      <c r="ANI178" s="10">
        <v>4.8600000000000003</v>
      </c>
      <c r="ANN178">
        <v>33902247</v>
      </c>
      <c r="ANO178" t="s">
        <v>1645</v>
      </c>
      <c r="ANP178" t="s">
        <v>1646</v>
      </c>
      <c r="ANQ178" t="s">
        <v>1234</v>
      </c>
      <c r="ANR178" t="s">
        <v>1647</v>
      </c>
      <c r="ANS178" t="s">
        <v>1648</v>
      </c>
      <c r="ANT178" t="s">
        <v>14</v>
      </c>
      <c r="ANU178" s="9">
        <v>45488</v>
      </c>
      <c r="ANV178" s="9"/>
      <c r="ANW178" s="9"/>
      <c r="ANY178" s="10">
        <v>4.8600000000000003</v>
      </c>
      <c r="AOD178">
        <v>33902247</v>
      </c>
      <c r="AOE178" t="s">
        <v>1645</v>
      </c>
      <c r="AOF178" t="s">
        <v>1646</v>
      </c>
      <c r="AOG178" t="s">
        <v>1234</v>
      </c>
      <c r="AOH178" t="s">
        <v>1647</v>
      </c>
      <c r="AOI178" t="s">
        <v>1648</v>
      </c>
      <c r="AOJ178" t="s">
        <v>14</v>
      </c>
      <c r="AOK178" s="9">
        <v>45488</v>
      </c>
      <c r="AOL178" s="9"/>
      <c r="AOM178" s="9"/>
      <c r="AOO178" s="10">
        <v>4.8600000000000003</v>
      </c>
      <c r="AOT178">
        <v>33902247</v>
      </c>
      <c r="AOU178" t="s">
        <v>1645</v>
      </c>
      <c r="AOV178" t="s">
        <v>1646</v>
      </c>
      <c r="AOW178" t="s">
        <v>1234</v>
      </c>
      <c r="AOX178" t="s">
        <v>1647</v>
      </c>
      <c r="AOY178" t="s">
        <v>1648</v>
      </c>
      <c r="AOZ178" t="s">
        <v>14</v>
      </c>
      <c r="APA178" s="9">
        <v>45488</v>
      </c>
      <c r="APB178" s="9"/>
      <c r="APC178" s="9"/>
      <c r="APE178" s="10">
        <v>4.8600000000000003</v>
      </c>
      <c r="APJ178">
        <v>33902247</v>
      </c>
      <c r="APK178" t="s">
        <v>1645</v>
      </c>
      <c r="APL178" t="s">
        <v>1646</v>
      </c>
      <c r="APM178" t="s">
        <v>1234</v>
      </c>
      <c r="APN178" t="s">
        <v>1647</v>
      </c>
      <c r="APO178" t="s">
        <v>1648</v>
      </c>
      <c r="APP178" t="s">
        <v>14</v>
      </c>
      <c r="APQ178" s="9">
        <v>45488</v>
      </c>
      <c r="APR178" s="9"/>
      <c r="APS178" s="9"/>
      <c r="APU178" s="10">
        <v>4.8600000000000003</v>
      </c>
      <c r="APZ178">
        <v>33902247</v>
      </c>
      <c r="AQA178" t="s">
        <v>1645</v>
      </c>
      <c r="AQB178" t="s">
        <v>1646</v>
      </c>
      <c r="AQC178" t="s">
        <v>1234</v>
      </c>
      <c r="AQD178" t="s">
        <v>1647</v>
      </c>
      <c r="AQE178" t="s">
        <v>1648</v>
      </c>
      <c r="AQF178" t="s">
        <v>14</v>
      </c>
      <c r="AQG178" s="9">
        <v>45488</v>
      </c>
      <c r="AQH178" s="9"/>
      <c r="AQI178" s="9"/>
      <c r="AQK178" s="10">
        <v>4.8600000000000003</v>
      </c>
      <c r="AQP178">
        <v>33902247</v>
      </c>
      <c r="AQQ178" t="s">
        <v>1645</v>
      </c>
      <c r="AQR178" t="s">
        <v>1646</v>
      </c>
      <c r="AQS178" t="s">
        <v>1234</v>
      </c>
      <c r="AQT178" t="s">
        <v>1647</v>
      </c>
      <c r="AQU178" t="s">
        <v>1648</v>
      </c>
      <c r="AQV178" t="s">
        <v>14</v>
      </c>
      <c r="AQW178" s="9">
        <v>45488</v>
      </c>
      <c r="AQX178" s="9"/>
      <c r="AQY178" s="9"/>
      <c r="ARA178" s="10">
        <v>4.8600000000000003</v>
      </c>
      <c r="ARF178">
        <v>33902247</v>
      </c>
      <c r="ARG178" t="s">
        <v>1645</v>
      </c>
      <c r="ARH178" t="s">
        <v>1646</v>
      </c>
      <c r="ARI178" t="s">
        <v>1234</v>
      </c>
      <c r="ARJ178" t="s">
        <v>1647</v>
      </c>
      <c r="ARK178" t="s">
        <v>1648</v>
      </c>
      <c r="ARL178" t="s">
        <v>14</v>
      </c>
      <c r="ARM178" s="9">
        <v>45488</v>
      </c>
      <c r="ARN178" s="9"/>
      <c r="ARO178" s="9"/>
      <c r="ARQ178" s="10">
        <v>4.8600000000000003</v>
      </c>
      <c r="ARV178">
        <v>33902247</v>
      </c>
      <c r="ARW178" t="s">
        <v>1645</v>
      </c>
      <c r="ARX178" t="s">
        <v>1646</v>
      </c>
      <c r="ARY178" t="s">
        <v>1234</v>
      </c>
      <c r="ARZ178" t="s">
        <v>1647</v>
      </c>
      <c r="ASA178" t="s">
        <v>1648</v>
      </c>
      <c r="ASB178" t="s">
        <v>14</v>
      </c>
      <c r="ASC178" s="9">
        <v>45488</v>
      </c>
      <c r="ASD178" s="9"/>
      <c r="ASE178" s="9"/>
      <c r="ASG178" s="10">
        <v>4.8600000000000003</v>
      </c>
      <c r="ASL178">
        <v>33902247</v>
      </c>
      <c r="ASM178" t="s">
        <v>1645</v>
      </c>
      <c r="ASN178" t="s">
        <v>1646</v>
      </c>
      <c r="ASO178" t="s">
        <v>1234</v>
      </c>
      <c r="ASP178" t="s">
        <v>1647</v>
      </c>
      <c r="ASQ178" t="s">
        <v>1648</v>
      </c>
      <c r="ASR178" t="s">
        <v>14</v>
      </c>
      <c r="ASS178" s="9">
        <v>45488</v>
      </c>
      <c r="AST178" s="9"/>
      <c r="ASU178" s="9"/>
      <c r="ASW178" s="10">
        <v>4.8600000000000003</v>
      </c>
      <c r="ATB178">
        <v>33902247</v>
      </c>
      <c r="ATC178" t="s">
        <v>1645</v>
      </c>
      <c r="ATD178" t="s">
        <v>1646</v>
      </c>
      <c r="ATE178" t="s">
        <v>1234</v>
      </c>
      <c r="ATF178" t="s">
        <v>1647</v>
      </c>
      <c r="ATG178" t="s">
        <v>1648</v>
      </c>
      <c r="ATH178" t="s">
        <v>14</v>
      </c>
      <c r="ATI178" s="9">
        <v>45488</v>
      </c>
      <c r="ATJ178" s="9"/>
      <c r="ATK178" s="9"/>
      <c r="ATM178" s="10">
        <v>4.8600000000000003</v>
      </c>
      <c r="ATR178">
        <v>33902247</v>
      </c>
      <c r="ATS178" t="s">
        <v>1645</v>
      </c>
      <c r="ATT178" t="s">
        <v>1646</v>
      </c>
      <c r="ATU178" t="s">
        <v>1234</v>
      </c>
      <c r="ATV178" t="s">
        <v>1647</v>
      </c>
      <c r="ATW178" t="s">
        <v>1648</v>
      </c>
      <c r="ATX178" t="s">
        <v>14</v>
      </c>
      <c r="ATY178" s="9">
        <v>45488</v>
      </c>
      <c r="ATZ178" s="9"/>
      <c r="AUA178" s="9"/>
      <c r="AUC178" s="10">
        <v>4.8600000000000003</v>
      </c>
      <c r="AUH178">
        <v>33902247</v>
      </c>
      <c r="AUI178" t="s">
        <v>1645</v>
      </c>
      <c r="AUJ178" t="s">
        <v>1646</v>
      </c>
      <c r="AUK178" t="s">
        <v>1234</v>
      </c>
      <c r="AUL178" t="s">
        <v>1647</v>
      </c>
      <c r="AUM178" t="s">
        <v>1648</v>
      </c>
      <c r="AUN178" t="s">
        <v>14</v>
      </c>
      <c r="AUO178" s="9">
        <v>45488</v>
      </c>
      <c r="AUP178" s="9"/>
      <c r="AUQ178" s="9"/>
      <c r="AUS178" s="10">
        <v>4.8600000000000003</v>
      </c>
      <c r="AUX178">
        <v>33902247</v>
      </c>
      <c r="AUY178" t="s">
        <v>1645</v>
      </c>
      <c r="AUZ178" t="s">
        <v>1646</v>
      </c>
      <c r="AVA178" t="s">
        <v>1234</v>
      </c>
      <c r="AVB178" t="s">
        <v>1647</v>
      </c>
      <c r="AVC178" t="s">
        <v>1648</v>
      </c>
      <c r="AVD178" t="s">
        <v>14</v>
      </c>
      <c r="AVE178" s="9">
        <v>45488</v>
      </c>
      <c r="AVF178" s="9"/>
      <c r="AVG178" s="9"/>
      <c r="AVI178" s="10">
        <v>4.8600000000000003</v>
      </c>
      <c r="AVN178">
        <v>33902247</v>
      </c>
      <c r="AVO178" t="s">
        <v>1645</v>
      </c>
      <c r="AVP178" t="s">
        <v>1646</v>
      </c>
      <c r="AVQ178" t="s">
        <v>1234</v>
      </c>
      <c r="AVR178" t="s">
        <v>1647</v>
      </c>
      <c r="AVS178" t="s">
        <v>1648</v>
      </c>
      <c r="AVT178" t="s">
        <v>14</v>
      </c>
      <c r="AVU178" s="9">
        <v>45488</v>
      </c>
      <c r="AVV178" s="9"/>
      <c r="AVW178" s="9"/>
      <c r="AVY178" s="10">
        <v>4.8600000000000003</v>
      </c>
      <c r="AWD178">
        <v>33902247</v>
      </c>
      <c r="AWE178" t="s">
        <v>1645</v>
      </c>
      <c r="AWF178" t="s">
        <v>1646</v>
      </c>
      <c r="AWG178" t="s">
        <v>1234</v>
      </c>
      <c r="AWH178" t="s">
        <v>1647</v>
      </c>
      <c r="AWI178" t="s">
        <v>1648</v>
      </c>
      <c r="AWJ178" t="s">
        <v>14</v>
      </c>
      <c r="AWK178" s="9">
        <v>45488</v>
      </c>
      <c r="AWL178" s="9"/>
      <c r="AWM178" s="9"/>
      <c r="AWO178" s="10">
        <v>4.8600000000000003</v>
      </c>
      <c r="AWT178">
        <v>33902247</v>
      </c>
      <c r="AWU178" t="s">
        <v>1645</v>
      </c>
      <c r="AWV178" t="s">
        <v>1646</v>
      </c>
      <c r="AWW178" t="s">
        <v>1234</v>
      </c>
      <c r="AWX178" t="s">
        <v>1647</v>
      </c>
      <c r="AWY178" t="s">
        <v>1648</v>
      </c>
      <c r="AWZ178" t="s">
        <v>14</v>
      </c>
      <c r="AXA178" s="9">
        <v>45488</v>
      </c>
      <c r="AXB178" s="9"/>
      <c r="AXC178" s="9"/>
      <c r="AXE178" s="10">
        <v>4.8600000000000003</v>
      </c>
      <c r="AXJ178">
        <v>33902247</v>
      </c>
      <c r="AXK178" t="s">
        <v>1645</v>
      </c>
      <c r="AXL178" t="s">
        <v>1646</v>
      </c>
      <c r="AXM178" t="s">
        <v>1234</v>
      </c>
      <c r="AXN178" t="s">
        <v>1647</v>
      </c>
      <c r="AXO178" t="s">
        <v>1648</v>
      </c>
      <c r="AXP178" t="s">
        <v>14</v>
      </c>
      <c r="AXQ178" s="9">
        <v>45488</v>
      </c>
      <c r="AXR178" s="9"/>
      <c r="AXS178" s="9"/>
      <c r="AXU178" s="10">
        <v>4.8600000000000003</v>
      </c>
      <c r="AXZ178">
        <v>33902247</v>
      </c>
      <c r="AYA178" t="s">
        <v>1645</v>
      </c>
      <c r="AYB178" t="s">
        <v>1646</v>
      </c>
      <c r="AYC178" t="s">
        <v>1234</v>
      </c>
      <c r="AYD178" t="s">
        <v>1647</v>
      </c>
      <c r="AYE178" t="s">
        <v>1648</v>
      </c>
      <c r="AYF178" t="s">
        <v>14</v>
      </c>
      <c r="AYG178" s="9">
        <v>45488</v>
      </c>
      <c r="AYH178" s="9"/>
      <c r="AYI178" s="9"/>
      <c r="AYK178" s="10">
        <v>4.8600000000000003</v>
      </c>
      <c r="AYP178">
        <v>33902247</v>
      </c>
      <c r="AYQ178" t="s">
        <v>1645</v>
      </c>
      <c r="AYR178" t="s">
        <v>1646</v>
      </c>
      <c r="AYS178" t="s">
        <v>1234</v>
      </c>
      <c r="AYT178" t="s">
        <v>1647</v>
      </c>
      <c r="AYU178" t="s">
        <v>1648</v>
      </c>
      <c r="AYV178" t="s">
        <v>14</v>
      </c>
      <c r="AYW178" s="9">
        <v>45488</v>
      </c>
      <c r="AYX178" s="9"/>
      <c r="AYY178" s="9"/>
      <c r="AZA178" s="10">
        <v>4.8600000000000003</v>
      </c>
      <c r="AZF178">
        <v>33902247</v>
      </c>
      <c r="AZG178" t="s">
        <v>1645</v>
      </c>
      <c r="AZH178" t="s">
        <v>1646</v>
      </c>
      <c r="AZI178" t="s">
        <v>1234</v>
      </c>
      <c r="AZJ178" t="s">
        <v>1647</v>
      </c>
      <c r="AZK178" t="s">
        <v>1648</v>
      </c>
      <c r="AZL178" t="s">
        <v>14</v>
      </c>
      <c r="AZM178" s="9">
        <v>45488</v>
      </c>
      <c r="AZN178" s="9"/>
      <c r="AZO178" s="9"/>
      <c r="AZQ178" s="10">
        <v>4.8600000000000003</v>
      </c>
      <c r="AZV178">
        <v>33902247</v>
      </c>
      <c r="AZW178" t="s">
        <v>1645</v>
      </c>
      <c r="AZX178" t="s">
        <v>1646</v>
      </c>
      <c r="AZY178" t="s">
        <v>1234</v>
      </c>
      <c r="AZZ178" t="s">
        <v>1647</v>
      </c>
      <c r="BAA178" t="s">
        <v>1648</v>
      </c>
      <c r="BAB178" t="s">
        <v>14</v>
      </c>
      <c r="BAC178" s="9">
        <v>45488</v>
      </c>
      <c r="BAD178" s="9"/>
      <c r="BAE178" s="9"/>
      <c r="BAG178" s="10">
        <v>4.8600000000000003</v>
      </c>
      <c r="BAL178">
        <v>33902247</v>
      </c>
      <c r="BAM178" t="s">
        <v>1645</v>
      </c>
      <c r="BAN178" t="s">
        <v>1646</v>
      </c>
      <c r="BAO178" t="s">
        <v>1234</v>
      </c>
      <c r="BAP178" t="s">
        <v>1647</v>
      </c>
      <c r="BAQ178" t="s">
        <v>1648</v>
      </c>
      <c r="BAR178" t="s">
        <v>14</v>
      </c>
      <c r="BAS178" s="9">
        <v>45488</v>
      </c>
      <c r="BAT178" s="9"/>
      <c r="BAU178" s="9"/>
      <c r="BAW178" s="10">
        <v>4.8600000000000003</v>
      </c>
      <c r="BBB178">
        <v>33902247</v>
      </c>
      <c r="BBC178" t="s">
        <v>1645</v>
      </c>
      <c r="BBD178" t="s">
        <v>1646</v>
      </c>
      <c r="BBE178" t="s">
        <v>1234</v>
      </c>
      <c r="BBF178" t="s">
        <v>1647</v>
      </c>
      <c r="BBG178" t="s">
        <v>1648</v>
      </c>
      <c r="BBH178" t="s">
        <v>14</v>
      </c>
      <c r="BBI178" s="9">
        <v>45488</v>
      </c>
      <c r="BBJ178" s="9"/>
      <c r="BBK178" s="9"/>
      <c r="BBM178" s="10">
        <v>4.8600000000000003</v>
      </c>
      <c r="BBR178">
        <v>33902247</v>
      </c>
      <c r="BBS178" t="s">
        <v>1645</v>
      </c>
      <c r="BBT178" t="s">
        <v>1646</v>
      </c>
      <c r="BBU178" t="s">
        <v>1234</v>
      </c>
      <c r="BBV178" t="s">
        <v>1647</v>
      </c>
      <c r="BBW178" t="s">
        <v>1648</v>
      </c>
      <c r="BBX178" t="s">
        <v>14</v>
      </c>
      <c r="BBY178" s="9">
        <v>45488</v>
      </c>
      <c r="BBZ178" s="9"/>
      <c r="BCA178" s="9"/>
      <c r="BCC178" s="10">
        <v>4.8600000000000003</v>
      </c>
      <c r="BCH178">
        <v>33902247</v>
      </c>
      <c r="BCI178" t="s">
        <v>1645</v>
      </c>
      <c r="BCJ178" t="s">
        <v>1646</v>
      </c>
      <c r="BCK178" t="s">
        <v>1234</v>
      </c>
      <c r="BCL178" t="s">
        <v>1647</v>
      </c>
      <c r="BCM178" t="s">
        <v>1648</v>
      </c>
      <c r="BCN178" t="s">
        <v>14</v>
      </c>
      <c r="BCO178" s="9">
        <v>45488</v>
      </c>
      <c r="BCP178" s="9"/>
      <c r="BCQ178" s="9"/>
      <c r="BCS178" s="10">
        <v>4.8600000000000003</v>
      </c>
      <c r="BCX178">
        <v>33902247</v>
      </c>
      <c r="BCY178" t="s">
        <v>1645</v>
      </c>
      <c r="BCZ178" t="s">
        <v>1646</v>
      </c>
      <c r="BDA178" t="s">
        <v>1234</v>
      </c>
      <c r="BDB178" t="s">
        <v>1647</v>
      </c>
      <c r="BDC178" t="s">
        <v>1648</v>
      </c>
      <c r="BDD178" t="s">
        <v>14</v>
      </c>
      <c r="BDE178" s="9">
        <v>45488</v>
      </c>
      <c r="BDF178" s="9"/>
      <c r="BDG178" s="9"/>
      <c r="BDI178" s="10">
        <v>4.8600000000000003</v>
      </c>
      <c r="BDN178">
        <v>33902247</v>
      </c>
      <c r="BDO178" t="s">
        <v>1645</v>
      </c>
      <c r="BDP178" t="s">
        <v>1646</v>
      </c>
      <c r="BDQ178" t="s">
        <v>1234</v>
      </c>
      <c r="BDR178" t="s">
        <v>1647</v>
      </c>
      <c r="BDS178" t="s">
        <v>1648</v>
      </c>
      <c r="BDT178" t="s">
        <v>14</v>
      </c>
      <c r="BDU178" s="9">
        <v>45488</v>
      </c>
      <c r="BDV178" s="9"/>
      <c r="BDW178" s="9"/>
      <c r="BDY178" s="10">
        <v>4.8600000000000003</v>
      </c>
      <c r="BED178">
        <v>33902247</v>
      </c>
      <c r="BEE178" t="s">
        <v>1645</v>
      </c>
      <c r="BEF178" t="s">
        <v>1646</v>
      </c>
      <c r="BEG178" t="s">
        <v>1234</v>
      </c>
      <c r="BEH178" t="s">
        <v>1647</v>
      </c>
      <c r="BEI178" t="s">
        <v>1648</v>
      </c>
      <c r="BEJ178" t="s">
        <v>14</v>
      </c>
      <c r="BEK178" s="9">
        <v>45488</v>
      </c>
      <c r="BEL178" s="9"/>
      <c r="BEM178" s="9"/>
      <c r="BEO178" s="10">
        <v>4.8600000000000003</v>
      </c>
      <c r="BET178">
        <v>33902247</v>
      </c>
      <c r="BEU178" t="s">
        <v>1645</v>
      </c>
      <c r="BEV178" t="s">
        <v>1646</v>
      </c>
      <c r="BEW178" t="s">
        <v>1234</v>
      </c>
      <c r="BEX178" t="s">
        <v>1647</v>
      </c>
      <c r="BEY178" t="s">
        <v>1648</v>
      </c>
      <c r="BEZ178" t="s">
        <v>14</v>
      </c>
      <c r="BFA178" s="9">
        <v>45488</v>
      </c>
      <c r="BFB178" s="9"/>
      <c r="BFC178" s="9"/>
      <c r="BFE178" s="10">
        <v>4.8600000000000003</v>
      </c>
      <c r="BFJ178">
        <v>33902247</v>
      </c>
      <c r="BFK178" t="s">
        <v>1645</v>
      </c>
      <c r="BFL178" t="s">
        <v>1646</v>
      </c>
      <c r="BFM178" t="s">
        <v>1234</v>
      </c>
      <c r="BFN178" t="s">
        <v>1647</v>
      </c>
      <c r="BFO178" t="s">
        <v>1648</v>
      </c>
      <c r="BFP178" t="s">
        <v>14</v>
      </c>
      <c r="BFQ178" s="9">
        <v>45488</v>
      </c>
      <c r="BFR178" s="9"/>
      <c r="BFS178" s="9"/>
      <c r="BFU178" s="10">
        <v>4.8600000000000003</v>
      </c>
      <c r="BFZ178">
        <v>33902247</v>
      </c>
      <c r="BGA178" t="s">
        <v>1645</v>
      </c>
      <c r="BGB178" t="s">
        <v>1646</v>
      </c>
      <c r="BGC178" t="s">
        <v>1234</v>
      </c>
      <c r="BGD178" t="s">
        <v>1647</v>
      </c>
      <c r="BGE178" t="s">
        <v>1648</v>
      </c>
      <c r="BGF178" t="s">
        <v>14</v>
      </c>
      <c r="BGG178" s="9">
        <v>45488</v>
      </c>
      <c r="BGH178" s="9"/>
      <c r="BGI178" s="9"/>
      <c r="BGK178" s="10">
        <v>4.8600000000000003</v>
      </c>
      <c r="BGP178">
        <v>33902247</v>
      </c>
      <c r="BGQ178" t="s">
        <v>1645</v>
      </c>
      <c r="BGR178" t="s">
        <v>1646</v>
      </c>
      <c r="BGS178" t="s">
        <v>1234</v>
      </c>
      <c r="BGT178" t="s">
        <v>1647</v>
      </c>
      <c r="BGU178" t="s">
        <v>1648</v>
      </c>
      <c r="BGV178" t="s">
        <v>14</v>
      </c>
      <c r="BGW178" s="9">
        <v>45488</v>
      </c>
      <c r="BGX178" s="9"/>
      <c r="BGY178" s="9"/>
      <c r="BHA178" s="10">
        <v>4.8600000000000003</v>
      </c>
      <c r="BHF178">
        <v>33902247</v>
      </c>
      <c r="BHG178" t="s">
        <v>1645</v>
      </c>
      <c r="BHH178" t="s">
        <v>1646</v>
      </c>
      <c r="BHI178" t="s">
        <v>1234</v>
      </c>
      <c r="BHJ178" t="s">
        <v>1647</v>
      </c>
      <c r="BHK178" t="s">
        <v>1648</v>
      </c>
      <c r="BHL178" t="s">
        <v>14</v>
      </c>
      <c r="BHM178" s="9">
        <v>45488</v>
      </c>
      <c r="BHN178" s="9"/>
      <c r="BHO178" s="9"/>
      <c r="BHQ178" s="10">
        <v>4.8600000000000003</v>
      </c>
      <c r="BHV178">
        <v>33902247</v>
      </c>
      <c r="BHW178" t="s">
        <v>1645</v>
      </c>
      <c r="BHX178" t="s">
        <v>1646</v>
      </c>
      <c r="BHY178" t="s">
        <v>1234</v>
      </c>
      <c r="BHZ178" t="s">
        <v>1647</v>
      </c>
      <c r="BIA178" t="s">
        <v>1648</v>
      </c>
      <c r="BIB178" t="s">
        <v>14</v>
      </c>
      <c r="BIC178" s="9">
        <v>45488</v>
      </c>
      <c r="BID178" s="9"/>
      <c r="BIE178" s="9"/>
      <c r="BIG178" s="10">
        <v>4.8600000000000003</v>
      </c>
      <c r="BIL178">
        <v>33902247</v>
      </c>
      <c r="BIM178" t="s">
        <v>1645</v>
      </c>
      <c r="BIN178" t="s">
        <v>1646</v>
      </c>
      <c r="BIO178" t="s">
        <v>1234</v>
      </c>
      <c r="BIP178" t="s">
        <v>1647</v>
      </c>
      <c r="BIQ178" t="s">
        <v>1648</v>
      </c>
      <c r="BIR178" t="s">
        <v>14</v>
      </c>
      <c r="BIS178" s="9">
        <v>45488</v>
      </c>
      <c r="BIT178" s="9"/>
      <c r="BIU178" s="9"/>
      <c r="BIW178" s="10">
        <v>4.8600000000000003</v>
      </c>
      <c r="BJB178">
        <v>33902247</v>
      </c>
      <c r="BJC178" t="s">
        <v>1645</v>
      </c>
      <c r="BJD178" t="s">
        <v>1646</v>
      </c>
      <c r="BJE178" t="s">
        <v>1234</v>
      </c>
      <c r="BJF178" t="s">
        <v>1647</v>
      </c>
      <c r="BJG178" t="s">
        <v>1648</v>
      </c>
      <c r="BJH178" t="s">
        <v>14</v>
      </c>
      <c r="BJI178" s="9">
        <v>45488</v>
      </c>
      <c r="BJJ178" s="9"/>
      <c r="BJK178" s="9"/>
      <c r="BJM178" s="10">
        <v>4.8600000000000003</v>
      </c>
      <c r="BJR178">
        <v>33902247</v>
      </c>
      <c r="BJS178" t="s">
        <v>1645</v>
      </c>
      <c r="BJT178" t="s">
        <v>1646</v>
      </c>
      <c r="BJU178" t="s">
        <v>1234</v>
      </c>
      <c r="BJV178" t="s">
        <v>1647</v>
      </c>
      <c r="BJW178" t="s">
        <v>1648</v>
      </c>
      <c r="BJX178" t="s">
        <v>14</v>
      </c>
      <c r="BJY178" s="9">
        <v>45488</v>
      </c>
      <c r="BJZ178" s="9"/>
      <c r="BKA178" s="9"/>
      <c r="BKC178" s="10">
        <v>4.8600000000000003</v>
      </c>
      <c r="BKH178">
        <v>33902247</v>
      </c>
      <c r="BKI178" t="s">
        <v>1645</v>
      </c>
      <c r="BKJ178" t="s">
        <v>1646</v>
      </c>
      <c r="BKK178" t="s">
        <v>1234</v>
      </c>
      <c r="BKL178" t="s">
        <v>1647</v>
      </c>
      <c r="BKM178" t="s">
        <v>1648</v>
      </c>
      <c r="BKN178" t="s">
        <v>14</v>
      </c>
      <c r="BKO178" s="9">
        <v>45488</v>
      </c>
      <c r="BKP178" s="9"/>
      <c r="BKQ178" s="9"/>
      <c r="BKS178" s="10">
        <v>4.8600000000000003</v>
      </c>
      <c r="BKX178">
        <v>33902247</v>
      </c>
      <c r="BKY178" t="s">
        <v>1645</v>
      </c>
      <c r="BKZ178" t="s">
        <v>1646</v>
      </c>
      <c r="BLA178" t="s">
        <v>1234</v>
      </c>
      <c r="BLB178" t="s">
        <v>1647</v>
      </c>
      <c r="BLC178" t="s">
        <v>1648</v>
      </c>
      <c r="BLD178" t="s">
        <v>14</v>
      </c>
      <c r="BLE178" s="9">
        <v>45488</v>
      </c>
      <c r="BLF178" s="9"/>
      <c r="BLG178" s="9"/>
      <c r="BLI178" s="10">
        <v>4.8600000000000003</v>
      </c>
      <c r="BLN178">
        <v>33902247</v>
      </c>
      <c r="BLO178" t="s">
        <v>1645</v>
      </c>
      <c r="BLP178" t="s">
        <v>1646</v>
      </c>
      <c r="BLQ178" t="s">
        <v>1234</v>
      </c>
      <c r="BLR178" t="s">
        <v>1647</v>
      </c>
      <c r="BLS178" t="s">
        <v>1648</v>
      </c>
      <c r="BLT178" t="s">
        <v>14</v>
      </c>
      <c r="BLU178" s="9">
        <v>45488</v>
      </c>
      <c r="BLV178" s="9"/>
      <c r="BLW178" s="9"/>
      <c r="BLY178" s="10">
        <v>4.8600000000000003</v>
      </c>
      <c r="BMD178">
        <v>33902247</v>
      </c>
      <c r="BME178" t="s">
        <v>1645</v>
      </c>
      <c r="BMF178" t="s">
        <v>1646</v>
      </c>
      <c r="BMG178" t="s">
        <v>1234</v>
      </c>
      <c r="BMH178" t="s">
        <v>1647</v>
      </c>
      <c r="BMI178" t="s">
        <v>1648</v>
      </c>
      <c r="BMJ178" t="s">
        <v>14</v>
      </c>
      <c r="BMK178" s="9">
        <v>45488</v>
      </c>
      <c r="BML178" s="9"/>
      <c r="BMM178" s="9"/>
      <c r="BMO178" s="10">
        <v>4.8600000000000003</v>
      </c>
      <c r="BMT178">
        <v>33902247</v>
      </c>
      <c r="BMU178" t="s">
        <v>1645</v>
      </c>
      <c r="BMV178" t="s">
        <v>1646</v>
      </c>
      <c r="BMW178" t="s">
        <v>1234</v>
      </c>
      <c r="BMX178" t="s">
        <v>1647</v>
      </c>
      <c r="BMY178" t="s">
        <v>1648</v>
      </c>
      <c r="BMZ178" t="s">
        <v>14</v>
      </c>
      <c r="BNA178" s="9">
        <v>45488</v>
      </c>
      <c r="BNB178" s="9"/>
      <c r="BNC178" s="9"/>
      <c r="BNE178" s="10">
        <v>4.8600000000000003</v>
      </c>
      <c r="BNJ178">
        <v>33902247</v>
      </c>
      <c r="BNK178" t="s">
        <v>1645</v>
      </c>
      <c r="BNL178" t="s">
        <v>1646</v>
      </c>
      <c r="BNM178" t="s">
        <v>1234</v>
      </c>
      <c r="BNN178" t="s">
        <v>1647</v>
      </c>
      <c r="BNO178" t="s">
        <v>1648</v>
      </c>
      <c r="BNP178" t="s">
        <v>14</v>
      </c>
      <c r="BNQ178" s="9">
        <v>45488</v>
      </c>
      <c r="BNR178" s="9"/>
      <c r="BNS178" s="9"/>
      <c r="BNU178" s="10">
        <v>4.8600000000000003</v>
      </c>
      <c r="BNZ178">
        <v>33902247</v>
      </c>
      <c r="BOA178" t="s">
        <v>1645</v>
      </c>
      <c r="BOB178" t="s">
        <v>1646</v>
      </c>
      <c r="BOC178" t="s">
        <v>1234</v>
      </c>
      <c r="BOD178" t="s">
        <v>1647</v>
      </c>
      <c r="BOE178" t="s">
        <v>1648</v>
      </c>
      <c r="BOF178" t="s">
        <v>14</v>
      </c>
      <c r="BOG178" s="9">
        <v>45488</v>
      </c>
      <c r="BOH178" s="9"/>
      <c r="BOI178" s="9"/>
      <c r="BOK178" s="10">
        <v>4.8600000000000003</v>
      </c>
      <c r="BOP178">
        <v>33902247</v>
      </c>
      <c r="BOQ178" t="s">
        <v>1645</v>
      </c>
      <c r="BOR178" t="s">
        <v>1646</v>
      </c>
      <c r="BOS178" t="s">
        <v>1234</v>
      </c>
      <c r="BOT178" t="s">
        <v>1647</v>
      </c>
      <c r="BOU178" t="s">
        <v>1648</v>
      </c>
      <c r="BOV178" t="s">
        <v>14</v>
      </c>
      <c r="BOW178" s="9">
        <v>45488</v>
      </c>
      <c r="BOX178" s="9"/>
      <c r="BOY178" s="9"/>
      <c r="BPA178" s="10">
        <v>4.8600000000000003</v>
      </c>
      <c r="BPF178">
        <v>33902247</v>
      </c>
      <c r="BPG178" t="s">
        <v>1645</v>
      </c>
      <c r="BPH178" t="s">
        <v>1646</v>
      </c>
      <c r="BPI178" t="s">
        <v>1234</v>
      </c>
      <c r="BPJ178" t="s">
        <v>1647</v>
      </c>
      <c r="BPK178" t="s">
        <v>1648</v>
      </c>
      <c r="BPL178" t="s">
        <v>14</v>
      </c>
      <c r="BPM178" s="9">
        <v>45488</v>
      </c>
      <c r="BPN178" s="9"/>
      <c r="BPO178" s="9"/>
      <c r="BPQ178" s="10">
        <v>4.8600000000000003</v>
      </c>
      <c r="BPV178">
        <v>33902247</v>
      </c>
      <c r="BPW178" t="s">
        <v>1645</v>
      </c>
      <c r="BPX178" t="s">
        <v>1646</v>
      </c>
      <c r="BPY178" t="s">
        <v>1234</v>
      </c>
      <c r="BPZ178" t="s">
        <v>1647</v>
      </c>
      <c r="BQA178" t="s">
        <v>1648</v>
      </c>
      <c r="BQB178" t="s">
        <v>14</v>
      </c>
      <c r="BQC178" s="9">
        <v>45488</v>
      </c>
      <c r="BQD178" s="9"/>
      <c r="BQE178" s="9"/>
      <c r="BQG178" s="10">
        <v>4.8600000000000003</v>
      </c>
      <c r="BQL178">
        <v>33902247</v>
      </c>
      <c r="BQM178" t="s">
        <v>1645</v>
      </c>
      <c r="BQN178" t="s">
        <v>1646</v>
      </c>
      <c r="BQO178" t="s">
        <v>1234</v>
      </c>
      <c r="BQP178" t="s">
        <v>1647</v>
      </c>
      <c r="BQQ178" t="s">
        <v>1648</v>
      </c>
      <c r="BQR178" t="s">
        <v>14</v>
      </c>
      <c r="BQS178" s="9">
        <v>45488</v>
      </c>
      <c r="BQT178" s="9"/>
      <c r="BQU178" s="9"/>
      <c r="BQW178" s="10">
        <v>4.8600000000000003</v>
      </c>
      <c r="BRB178">
        <v>33902247</v>
      </c>
      <c r="BRC178" t="s">
        <v>1645</v>
      </c>
      <c r="BRD178" t="s">
        <v>1646</v>
      </c>
      <c r="BRE178" t="s">
        <v>1234</v>
      </c>
      <c r="BRF178" t="s">
        <v>1647</v>
      </c>
      <c r="BRG178" t="s">
        <v>1648</v>
      </c>
      <c r="BRH178" t="s">
        <v>14</v>
      </c>
      <c r="BRI178" s="9">
        <v>45488</v>
      </c>
      <c r="BRJ178" s="9"/>
      <c r="BRK178" s="9"/>
      <c r="BRM178" s="10">
        <v>4.8600000000000003</v>
      </c>
      <c r="BRR178">
        <v>33902247</v>
      </c>
      <c r="BRS178" t="s">
        <v>1645</v>
      </c>
      <c r="BRT178" t="s">
        <v>1646</v>
      </c>
      <c r="BRU178" t="s">
        <v>1234</v>
      </c>
      <c r="BRV178" t="s">
        <v>1647</v>
      </c>
      <c r="BRW178" t="s">
        <v>1648</v>
      </c>
      <c r="BRX178" t="s">
        <v>14</v>
      </c>
      <c r="BRY178" s="9">
        <v>45488</v>
      </c>
      <c r="BRZ178" s="9"/>
      <c r="BSA178" s="9"/>
      <c r="BSC178" s="10">
        <v>4.8600000000000003</v>
      </c>
      <c r="BSH178">
        <v>33902247</v>
      </c>
      <c r="BSI178" t="s">
        <v>1645</v>
      </c>
      <c r="BSJ178" t="s">
        <v>1646</v>
      </c>
      <c r="BSK178" t="s">
        <v>1234</v>
      </c>
      <c r="BSL178" t="s">
        <v>1647</v>
      </c>
      <c r="BSM178" t="s">
        <v>1648</v>
      </c>
      <c r="BSN178" t="s">
        <v>14</v>
      </c>
      <c r="BSO178" s="9">
        <v>45488</v>
      </c>
      <c r="BSP178" s="9"/>
      <c r="BSQ178" s="9"/>
      <c r="BSS178" s="10">
        <v>4.8600000000000003</v>
      </c>
      <c r="BSX178">
        <v>33902247</v>
      </c>
      <c r="BSY178" t="s">
        <v>1645</v>
      </c>
      <c r="BSZ178" t="s">
        <v>1646</v>
      </c>
      <c r="BTA178" t="s">
        <v>1234</v>
      </c>
      <c r="BTB178" t="s">
        <v>1647</v>
      </c>
      <c r="BTC178" t="s">
        <v>1648</v>
      </c>
      <c r="BTD178" t="s">
        <v>14</v>
      </c>
      <c r="BTE178" s="9">
        <v>45488</v>
      </c>
      <c r="BTF178" s="9"/>
      <c r="BTG178" s="9"/>
      <c r="BTI178" s="10">
        <v>4.8600000000000003</v>
      </c>
      <c r="BTN178">
        <v>33902247</v>
      </c>
      <c r="BTO178" t="s">
        <v>1645</v>
      </c>
      <c r="BTP178" t="s">
        <v>1646</v>
      </c>
      <c r="BTQ178" t="s">
        <v>1234</v>
      </c>
      <c r="BTR178" t="s">
        <v>1647</v>
      </c>
      <c r="BTS178" t="s">
        <v>1648</v>
      </c>
      <c r="BTT178" t="s">
        <v>14</v>
      </c>
      <c r="BTU178" s="9">
        <v>45488</v>
      </c>
      <c r="BTV178" s="9"/>
      <c r="BTW178" s="9"/>
      <c r="BTY178" s="10">
        <v>4.8600000000000003</v>
      </c>
      <c r="BUD178">
        <v>33902247</v>
      </c>
      <c r="BUE178" t="s">
        <v>1645</v>
      </c>
      <c r="BUF178" t="s">
        <v>1646</v>
      </c>
      <c r="BUG178" t="s">
        <v>1234</v>
      </c>
      <c r="BUH178" t="s">
        <v>1647</v>
      </c>
      <c r="BUI178" t="s">
        <v>1648</v>
      </c>
      <c r="BUJ178" t="s">
        <v>14</v>
      </c>
      <c r="BUK178" s="9">
        <v>45488</v>
      </c>
      <c r="BUL178" s="9"/>
      <c r="BUM178" s="9"/>
      <c r="BUO178" s="10">
        <v>4.8600000000000003</v>
      </c>
      <c r="BUT178">
        <v>33902247</v>
      </c>
      <c r="BUU178" t="s">
        <v>1645</v>
      </c>
      <c r="BUV178" t="s">
        <v>1646</v>
      </c>
      <c r="BUW178" t="s">
        <v>1234</v>
      </c>
      <c r="BUX178" t="s">
        <v>1647</v>
      </c>
      <c r="BUY178" t="s">
        <v>1648</v>
      </c>
      <c r="BUZ178" t="s">
        <v>14</v>
      </c>
      <c r="BVA178" s="9">
        <v>45488</v>
      </c>
      <c r="BVB178" s="9"/>
      <c r="BVC178" s="9"/>
      <c r="BVE178" s="10">
        <v>4.8600000000000003</v>
      </c>
      <c r="BVJ178">
        <v>33902247</v>
      </c>
      <c r="BVK178" t="s">
        <v>1645</v>
      </c>
      <c r="BVL178" t="s">
        <v>1646</v>
      </c>
      <c r="BVM178" t="s">
        <v>1234</v>
      </c>
      <c r="BVN178" t="s">
        <v>1647</v>
      </c>
      <c r="BVO178" t="s">
        <v>1648</v>
      </c>
      <c r="BVP178" t="s">
        <v>14</v>
      </c>
      <c r="BVQ178" s="9">
        <v>45488</v>
      </c>
      <c r="BVR178" s="9"/>
      <c r="BVS178" s="9"/>
      <c r="BVU178" s="10">
        <v>4.8600000000000003</v>
      </c>
      <c r="BVZ178">
        <v>33902247</v>
      </c>
      <c r="BWA178" t="s">
        <v>1645</v>
      </c>
      <c r="BWB178" t="s">
        <v>1646</v>
      </c>
      <c r="BWC178" t="s">
        <v>1234</v>
      </c>
      <c r="BWD178" t="s">
        <v>1647</v>
      </c>
      <c r="BWE178" t="s">
        <v>1648</v>
      </c>
      <c r="BWF178" t="s">
        <v>14</v>
      </c>
      <c r="BWG178" s="9">
        <v>45488</v>
      </c>
      <c r="BWH178" s="9"/>
      <c r="BWI178" s="9"/>
      <c r="BWK178" s="10">
        <v>4.8600000000000003</v>
      </c>
      <c r="BWP178">
        <v>33902247</v>
      </c>
      <c r="BWQ178" t="s">
        <v>1645</v>
      </c>
      <c r="BWR178" t="s">
        <v>1646</v>
      </c>
      <c r="BWS178" t="s">
        <v>1234</v>
      </c>
      <c r="BWT178" t="s">
        <v>1647</v>
      </c>
      <c r="BWU178" t="s">
        <v>1648</v>
      </c>
      <c r="BWV178" t="s">
        <v>14</v>
      </c>
      <c r="BWW178" s="9">
        <v>45488</v>
      </c>
      <c r="BWX178" s="9"/>
      <c r="BWY178" s="9"/>
      <c r="BXA178" s="10">
        <v>4.8600000000000003</v>
      </c>
      <c r="BXF178">
        <v>33902247</v>
      </c>
      <c r="BXG178" t="s">
        <v>1645</v>
      </c>
      <c r="BXH178" t="s">
        <v>1646</v>
      </c>
      <c r="BXI178" t="s">
        <v>1234</v>
      </c>
      <c r="BXJ178" t="s">
        <v>1647</v>
      </c>
      <c r="BXK178" t="s">
        <v>1648</v>
      </c>
      <c r="BXL178" t="s">
        <v>14</v>
      </c>
      <c r="BXM178" s="9">
        <v>45488</v>
      </c>
      <c r="BXN178" s="9"/>
      <c r="BXO178" s="9"/>
      <c r="BXQ178" s="10">
        <v>4.8600000000000003</v>
      </c>
      <c r="BXV178">
        <v>33902247</v>
      </c>
      <c r="BXW178" t="s">
        <v>1645</v>
      </c>
      <c r="BXX178" t="s">
        <v>1646</v>
      </c>
      <c r="BXY178" t="s">
        <v>1234</v>
      </c>
      <c r="BXZ178" t="s">
        <v>1647</v>
      </c>
      <c r="BYA178" t="s">
        <v>1648</v>
      </c>
      <c r="BYB178" t="s">
        <v>14</v>
      </c>
      <c r="BYC178" s="9">
        <v>45488</v>
      </c>
      <c r="BYD178" s="9"/>
      <c r="BYE178" s="9"/>
      <c r="BYG178" s="10">
        <v>4.8600000000000003</v>
      </c>
      <c r="BYL178">
        <v>33902247</v>
      </c>
      <c r="BYM178" t="s">
        <v>1645</v>
      </c>
      <c r="BYN178" t="s">
        <v>1646</v>
      </c>
      <c r="BYO178" t="s">
        <v>1234</v>
      </c>
      <c r="BYP178" t="s">
        <v>1647</v>
      </c>
      <c r="BYQ178" t="s">
        <v>1648</v>
      </c>
      <c r="BYR178" t="s">
        <v>14</v>
      </c>
      <c r="BYS178" s="9">
        <v>45488</v>
      </c>
      <c r="BYT178" s="9"/>
      <c r="BYU178" s="9"/>
      <c r="BYW178" s="10">
        <v>4.8600000000000003</v>
      </c>
      <c r="BZB178">
        <v>33902247</v>
      </c>
      <c r="BZC178" t="s">
        <v>1645</v>
      </c>
      <c r="BZD178" t="s">
        <v>1646</v>
      </c>
      <c r="BZE178" t="s">
        <v>1234</v>
      </c>
      <c r="BZF178" t="s">
        <v>1647</v>
      </c>
      <c r="BZG178" t="s">
        <v>1648</v>
      </c>
      <c r="BZH178" t="s">
        <v>14</v>
      </c>
      <c r="BZI178" s="9">
        <v>45488</v>
      </c>
      <c r="BZJ178" s="9"/>
      <c r="BZK178" s="9"/>
      <c r="BZM178" s="10">
        <v>4.8600000000000003</v>
      </c>
      <c r="BZR178">
        <v>33902247</v>
      </c>
      <c r="BZS178" t="s">
        <v>1645</v>
      </c>
      <c r="BZT178" t="s">
        <v>1646</v>
      </c>
      <c r="BZU178" t="s">
        <v>1234</v>
      </c>
      <c r="BZV178" t="s">
        <v>1647</v>
      </c>
      <c r="BZW178" t="s">
        <v>1648</v>
      </c>
      <c r="BZX178" t="s">
        <v>14</v>
      </c>
      <c r="BZY178" s="9">
        <v>45488</v>
      </c>
      <c r="BZZ178" s="9"/>
      <c r="CAA178" s="9"/>
      <c r="CAC178" s="10">
        <v>4.8600000000000003</v>
      </c>
      <c r="CAH178">
        <v>33902247</v>
      </c>
      <c r="CAI178" t="s">
        <v>1645</v>
      </c>
      <c r="CAJ178" t="s">
        <v>1646</v>
      </c>
      <c r="CAK178" t="s">
        <v>1234</v>
      </c>
      <c r="CAL178" t="s">
        <v>1647</v>
      </c>
      <c r="CAM178" t="s">
        <v>1648</v>
      </c>
      <c r="CAN178" t="s">
        <v>14</v>
      </c>
      <c r="CAO178" s="9">
        <v>45488</v>
      </c>
      <c r="CAP178" s="9"/>
      <c r="CAQ178" s="9"/>
      <c r="CAS178" s="10">
        <v>4.8600000000000003</v>
      </c>
      <c r="CAX178">
        <v>33902247</v>
      </c>
      <c r="CAY178" t="s">
        <v>1645</v>
      </c>
      <c r="CAZ178" t="s">
        <v>1646</v>
      </c>
      <c r="CBA178" t="s">
        <v>1234</v>
      </c>
      <c r="CBB178" t="s">
        <v>1647</v>
      </c>
      <c r="CBC178" t="s">
        <v>1648</v>
      </c>
      <c r="CBD178" t="s">
        <v>14</v>
      </c>
      <c r="CBE178" s="9">
        <v>45488</v>
      </c>
      <c r="CBF178" s="9"/>
      <c r="CBG178" s="9"/>
      <c r="CBI178" s="10">
        <v>4.8600000000000003</v>
      </c>
      <c r="CBN178">
        <v>33902247</v>
      </c>
      <c r="CBO178" t="s">
        <v>1645</v>
      </c>
      <c r="CBP178" t="s">
        <v>1646</v>
      </c>
      <c r="CBQ178" t="s">
        <v>1234</v>
      </c>
      <c r="CBR178" t="s">
        <v>1647</v>
      </c>
      <c r="CBS178" t="s">
        <v>1648</v>
      </c>
      <c r="CBT178" t="s">
        <v>14</v>
      </c>
      <c r="CBU178" s="9">
        <v>45488</v>
      </c>
      <c r="CBV178" s="9"/>
      <c r="CBW178" s="9"/>
      <c r="CBY178" s="10">
        <v>4.8600000000000003</v>
      </c>
      <c r="CCD178">
        <v>33902247</v>
      </c>
      <c r="CCE178" t="s">
        <v>1645</v>
      </c>
      <c r="CCF178" t="s">
        <v>1646</v>
      </c>
      <c r="CCG178" t="s">
        <v>1234</v>
      </c>
      <c r="CCH178" t="s">
        <v>1647</v>
      </c>
      <c r="CCI178" t="s">
        <v>1648</v>
      </c>
      <c r="CCJ178" t="s">
        <v>14</v>
      </c>
      <c r="CCK178" s="9">
        <v>45488</v>
      </c>
      <c r="CCL178" s="9"/>
      <c r="CCM178" s="9"/>
      <c r="CCO178" s="10">
        <v>4.8600000000000003</v>
      </c>
      <c r="CCT178">
        <v>33902247</v>
      </c>
      <c r="CCU178" t="s">
        <v>1645</v>
      </c>
      <c r="CCV178" t="s">
        <v>1646</v>
      </c>
      <c r="CCW178" t="s">
        <v>1234</v>
      </c>
      <c r="CCX178" t="s">
        <v>1647</v>
      </c>
      <c r="CCY178" t="s">
        <v>1648</v>
      </c>
      <c r="CCZ178" t="s">
        <v>14</v>
      </c>
      <c r="CDA178" s="9">
        <v>45488</v>
      </c>
      <c r="CDB178" s="9"/>
      <c r="CDC178" s="9"/>
      <c r="CDE178" s="10">
        <v>4.8600000000000003</v>
      </c>
      <c r="CDJ178">
        <v>33902247</v>
      </c>
      <c r="CDK178" t="s">
        <v>1645</v>
      </c>
      <c r="CDL178" t="s">
        <v>1646</v>
      </c>
      <c r="CDM178" t="s">
        <v>1234</v>
      </c>
      <c r="CDN178" t="s">
        <v>1647</v>
      </c>
      <c r="CDO178" t="s">
        <v>1648</v>
      </c>
      <c r="CDP178" t="s">
        <v>14</v>
      </c>
      <c r="CDQ178" s="9">
        <v>45488</v>
      </c>
      <c r="CDR178" s="9"/>
      <c r="CDS178" s="9"/>
      <c r="CDU178" s="10">
        <v>4.8600000000000003</v>
      </c>
      <c r="CDZ178">
        <v>33902247</v>
      </c>
      <c r="CEA178" t="s">
        <v>1645</v>
      </c>
      <c r="CEB178" t="s">
        <v>1646</v>
      </c>
      <c r="CEC178" t="s">
        <v>1234</v>
      </c>
      <c r="CED178" t="s">
        <v>1647</v>
      </c>
      <c r="CEE178" t="s">
        <v>1648</v>
      </c>
      <c r="CEF178" t="s">
        <v>14</v>
      </c>
      <c r="CEG178" s="9">
        <v>45488</v>
      </c>
      <c r="CEH178" s="9"/>
      <c r="CEI178" s="9"/>
      <c r="CEK178" s="10">
        <v>4.8600000000000003</v>
      </c>
      <c r="CEP178">
        <v>33902247</v>
      </c>
      <c r="CEQ178" t="s">
        <v>1645</v>
      </c>
      <c r="CER178" t="s">
        <v>1646</v>
      </c>
      <c r="CES178" t="s">
        <v>1234</v>
      </c>
      <c r="CET178" t="s">
        <v>1647</v>
      </c>
      <c r="CEU178" t="s">
        <v>1648</v>
      </c>
      <c r="CEV178" t="s">
        <v>14</v>
      </c>
      <c r="CEW178" s="9">
        <v>45488</v>
      </c>
      <c r="CEX178" s="9"/>
      <c r="CEY178" s="9"/>
      <c r="CFA178" s="10">
        <v>4.8600000000000003</v>
      </c>
      <c r="CFF178">
        <v>33902247</v>
      </c>
      <c r="CFG178" t="s">
        <v>1645</v>
      </c>
      <c r="CFH178" t="s">
        <v>1646</v>
      </c>
      <c r="CFI178" t="s">
        <v>1234</v>
      </c>
      <c r="CFJ178" t="s">
        <v>1647</v>
      </c>
      <c r="CFK178" t="s">
        <v>1648</v>
      </c>
      <c r="CFL178" t="s">
        <v>14</v>
      </c>
      <c r="CFM178" s="9">
        <v>45488</v>
      </c>
      <c r="CFN178" s="9"/>
      <c r="CFO178" s="9"/>
      <c r="CFQ178" s="10">
        <v>4.8600000000000003</v>
      </c>
      <c r="CFV178">
        <v>33902247</v>
      </c>
      <c r="CFW178" t="s">
        <v>1645</v>
      </c>
      <c r="CFX178" t="s">
        <v>1646</v>
      </c>
      <c r="CFY178" t="s">
        <v>1234</v>
      </c>
      <c r="CFZ178" t="s">
        <v>1647</v>
      </c>
      <c r="CGA178" t="s">
        <v>1648</v>
      </c>
      <c r="CGB178" t="s">
        <v>14</v>
      </c>
      <c r="CGC178" s="9">
        <v>45488</v>
      </c>
      <c r="CGD178" s="9"/>
      <c r="CGE178" s="9"/>
      <c r="CGG178" s="10">
        <v>4.8600000000000003</v>
      </c>
      <c r="CGL178">
        <v>33902247</v>
      </c>
      <c r="CGM178" t="s">
        <v>1645</v>
      </c>
      <c r="CGN178" t="s">
        <v>1646</v>
      </c>
      <c r="CGO178" t="s">
        <v>1234</v>
      </c>
      <c r="CGP178" t="s">
        <v>1647</v>
      </c>
      <c r="CGQ178" t="s">
        <v>1648</v>
      </c>
      <c r="CGR178" t="s">
        <v>14</v>
      </c>
      <c r="CGS178" s="9">
        <v>45488</v>
      </c>
      <c r="CGT178" s="9"/>
      <c r="CGU178" s="9"/>
      <c r="CGW178" s="10">
        <v>4.8600000000000003</v>
      </c>
      <c r="CHB178">
        <v>33902247</v>
      </c>
      <c r="CHC178" t="s">
        <v>1645</v>
      </c>
      <c r="CHD178" t="s">
        <v>1646</v>
      </c>
      <c r="CHE178" t="s">
        <v>1234</v>
      </c>
      <c r="CHF178" t="s">
        <v>1647</v>
      </c>
      <c r="CHG178" t="s">
        <v>1648</v>
      </c>
      <c r="CHH178" t="s">
        <v>14</v>
      </c>
      <c r="CHI178" s="9">
        <v>45488</v>
      </c>
      <c r="CHJ178" s="9"/>
      <c r="CHK178" s="9"/>
      <c r="CHM178" s="10">
        <v>4.8600000000000003</v>
      </c>
      <c r="CHR178">
        <v>33902247</v>
      </c>
      <c r="CHS178" t="s">
        <v>1645</v>
      </c>
      <c r="CHT178" t="s">
        <v>1646</v>
      </c>
      <c r="CHU178" t="s">
        <v>1234</v>
      </c>
      <c r="CHV178" t="s">
        <v>1647</v>
      </c>
      <c r="CHW178" t="s">
        <v>1648</v>
      </c>
      <c r="CHX178" t="s">
        <v>14</v>
      </c>
      <c r="CHY178" s="9">
        <v>45488</v>
      </c>
      <c r="CHZ178" s="9"/>
      <c r="CIA178" s="9"/>
      <c r="CIC178" s="10">
        <v>4.8600000000000003</v>
      </c>
      <c r="CIH178">
        <v>33902247</v>
      </c>
      <c r="CII178" t="s">
        <v>1645</v>
      </c>
      <c r="CIJ178" t="s">
        <v>1646</v>
      </c>
      <c r="CIK178" t="s">
        <v>1234</v>
      </c>
      <c r="CIL178" t="s">
        <v>1647</v>
      </c>
      <c r="CIM178" t="s">
        <v>1648</v>
      </c>
      <c r="CIN178" t="s">
        <v>14</v>
      </c>
      <c r="CIO178" s="9">
        <v>45488</v>
      </c>
      <c r="CIP178" s="9"/>
      <c r="CIQ178" s="9"/>
      <c r="CIS178" s="10">
        <v>4.8600000000000003</v>
      </c>
      <c r="CIX178">
        <v>33902247</v>
      </c>
      <c r="CIY178" t="s">
        <v>1645</v>
      </c>
      <c r="CIZ178" t="s">
        <v>1646</v>
      </c>
      <c r="CJA178" t="s">
        <v>1234</v>
      </c>
      <c r="CJB178" t="s">
        <v>1647</v>
      </c>
      <c r="CJC178" t="s">
        <v>1648</v>
      </c>
      <c r="CJD178" t="s">
        <v>14</v>
      </c>
      <c r="CJE178" s="9">
        <v>45488</v>
      </c>
      <c r="CJF178" s="9"/>
      <c r="CJG178" s="9"/>
      <c r="CJI178" s="10">
        <v>4.8600000000000003</v>
      </c>
      <c r="CJN178">
        <v>33902247</v>
      </c>
      <c r="CJO178" t="s">
        <v>1645</v>
      </c>
      <c r="CJP178" t="s">
        <v>1646</v>
      </c>
      <c r="CJQ178" t="s">
        <v>1234</v>
      </c>
      <c r="CJR178" t="s">
        <v>1647</v>
      </c>
      <c r="CJS178" t="s">
        <v>1648</v>
      </c>
      <c r="CJT178" t="s">
        <v>14</v>
      </c>
      <c r="CJU178" s="9">
        <v>45488</v>
      </c>
      <c r="CJV178" s="9"/>
      <c r="CJW178" s="9"/>
      <c r="CJY178" s="10">
        <v>4.8600000000000003</v>
      </c>
      <c r="CKD178">
        <v>33902247</v>
      </c>
      <c r="CKE178" t="s">
        <v>1645</v>
      </c>
      <c r="CKF178" t="s">
        <v>1646</v>
      </c>
      <c r="CKG178" t="s">
        <v>1234</v>
      </c>
      <c r="CKH178" t="s">
        <v>1647</v>
      </c>
      <c r="CKI178" t="s">
        <v>1648</v>
      </c>
      <c r="CKJ178" t="s">
        <v>14</v>
      </c>
      <c r="CKK178" s="9">
        <v>45488</v>
      </c>
      <c r="CKL178" s="9"/>
      <c r="CKM178" s="9"/>
      <c r="CKO178" s="10">
        <v>4.8600000000000003</v>
      </c>
      <c r="CKT178">
        <v>33902247</v>
      </c>
      <c r="CKU178" t="s">
        <v>1645</v>
      </c>
      <c r="CKV178" t="s">
        <v>1646</v>
      </c>
      <c r="CKW178" t="s">
        <v>1234</v>
      </c>
      <c r="CKX178" t="s">
        <v>1647</v>
      </c>
      <c r="CKY178" t="s">
        <v>1648</v>
      </c>
      <c r="CKZ178" t="s">
        <v>14</v>
      </c>
      <c r="CLA178" s="9">
        <v>45488</v>
      </c>
      <c r="CLB178" s="9"/>
      <c r="CLC178" s="9"/>
      <c r="CLE178" s="10">
        <v>4.8600000000000003</v>
      </c>
      <c r="CLJ178">
        <v>33902247</v>
      </c>
      <c r="CLK178" t="s">
        <v>1645</v>
      </c>
      <c r="CLL178" t="s">
        <v>1646</v>
      </c>
      <c r="CLM178" t="s">
        <v>1234</v>
      </c>
      <c r="CLN178" t="s">
        <v>1647</v>
      </c>
      <c r="CLO178" t="s">
        <v>1648</v>
      </c>
      <c r="CLP178" t="s">
        <v>14</v>
      </c>
      <c r="CLQ178" s="9">
        <v>45488</v>
      </c>
      <c r="CLR178" s="9"/>
      <c r="CLS178" s="9"/>
      <c r="CLU178" s="10">
        <v>4.8600000000000003</v>
      </c>
      <c r="CLZ178">
        <v>33902247</v>
      </c>
      <c r="CMA178" t="s">
        <v>1645</v>
      </c>
      <c r="CMB178" t="s">
        <v>1646</v>
      </c>
      <c r="CMC178" t="s">
        <v>1234</v>
      </c>
      <c r="CMD178" t="s">
        <v>1647</v>
      </c>
      <c r="CME178" t="s">
        <v>1648</v>
      </c>
      <c r="CMF178" t="s">
        <v>14</v>
      </c>
      <c r="CMG178" s="9">
        <v>45488</v>
      </c>
      <c r="CMH178" s="9"/>
      <c r="CMI178" s="9"/>
      <c r="CMK178" s="10">
        <v>4.8600000000000003</v>
      </c>
      <c r="CMP178">
        <v>33902247</v>
      </c>
      <c r="CMQ178" t="s">
        <v>1645</v>
      </c>
      <c r="CMR178" t="s">
        <v>1646</v>
      </c>
      <c r="CMS178" t="s">
        <v>1234</v>
      </c>
      <c r="CMT178" t="s">
        <v>1647</v>
      </c>
      <c r="CMU178" t="s">
        <v>1648</v>
      </c>
      <c r="CMV178" t="s">
        <v>14</v>
      </c>
      <c r="CMW178" s="9">
        <v>45488</v>
      </c>
      <c r="CMX178" s="9"/>
      <c r="CMY178" s="9"/>
      <c r="CNA178" s="10">
        <v>4.8600000000000003</v>
      </c>
      <c r="CNF178">
        <v>33902247</v>
      </c>
      <c r="CNG178" t="s">
        <v>1645</v>
      </c>
      <c r="CNH178" t="s">
        <v>1646</v>
      </c>
      <c r="CNI178" t="s">
        <v>1234</v>
      </c>
      <c r="CNJ178" t="s">
        <v>1647</v>
      </c>
      <c r="CNK178" t="s">
        <v>1648</v>
      </c>
      <c r="CNL178" t="s">
        <v>14</v>
      </c>
      <c r="CNM178" s="9">
        <v>45488</v>
      </c>
      <c r="CNN178" s="9"/>
      <c r="CNO178" s="9"/>
      <c r="CNQ178" s="10">
        <v>4.8600000000000003</v>
      </c>
      <c r="CNV178">
        <v>33902247</v>
      </c>
      <c r="CNW178" t="s">
        <v>1645</v>
      </c>
      <c r="CNX178" t="s">
        <v>1646</v>
      </c>
      <c r="CNY178" t="s">
        <v>1234</v>
      </c>
      <c r="CNZ178" t="s">
        <v>1647</v>
      </c>
      <c r="COA178" t="s">
        <v>1648</v>
      </c>
      <c r="COB178" t="s">
        <v>14</v>
      </c>
      <c r="COC178" s="9">
        <v>45488</v>
      </c>
      <c r="COD178" s="9"/>
      <c r="COE178" s="9"/>
      <c r="COG178" s="10">
        <v>4.8600000000000003</v>
      </c>
      <c r="COL178">
        <v>33902247</v>
      </c>
      <c r="COM178" t="s">
        <v>1645</v>
      </c>
      <c r="CON178" t="s">
        <v>1646</v>
      </c>
      <c r="COO178" t="s">
        <v>1234</v>
      </c>
      <c r="COP178" t="s">
        <v>1647</v>
      </c>
      <c r="COQ178" t="s">
        <v>1648</v>
      </c>
      <c r="COR178" t="s">
        <v>14</v>
      </c>
      <c r="COS178" s="9">
        <v>45488</v>
      </c>
      <c r="COT178" s="9"/>
      <c r="COU178" s="9"/>
      <c r="COW178" s="10">
        <v>4.8600000000000003</v>
      </c>
      <c r="CPB178">
        <v>33902247</v>
      </c>
      <c r="CPC178" t="s">
        <v>1645</v>
      </c>
      <c r="CPD178" t="s">
        <v>1646</v>
      </c>
      <c r="CPE178" t="s">
        <v>1234</v>
      </c>
      <c r="CPF178" t="s">
        <v>1647</v>
      </c>
      <c r="CPG178" t="s">
        <v>1648</v>
      </c>
      <c r="CPH178" t="s">
        <v>14</v>
      </c>
      <c r="CPI178" s="9">
        <v>45488</v>
      </c>
      <c r="CPJ178" s="9"/>
      <c r="CPK178" s="9"/>
      <c r="CPM178" s="10">
        <v>4.8600000000000003</v>
      </c>
      <c r="CPR178">
        <v>33902247</v>
      </c>
      <c r="CPS178" t="s">
        <v>1645</v>
      </c>
      <c r="CPT178" t="s">
        <v>1646</v>
      </c>
      <c r="CPU178" t="s">
        <v>1234</v>
      </c>
      <c r="CPV178" t="s">
        <v>1647</v>
      </c>
      <c r="CPW178" t="s">
        <v>1648</v>
      </c>
      <c r="CPX178" t="s">
        <v>14</v>
      </c>
      <c r="CPY178" s="9">
        <v>45488</v>
      </c>
      <c r="CPZ178" s="9"/>
      <c r="CQA178" s="9"/>
      <c r="CQC178" s="10">
        <v>4.8600000000000003</v>
      </c>
      <c r="CQH178">
        <v>33902247</v>
      </c>
      <c r="CQI178" t="s">
        <v>1645</v>
      </c>
      <c r="CQJ178" t="s">
        <v>1646</v>
      </c>
      <c r="CQK178" t="s">
        <v>1234</v>
      </c>
      <c r="CQL178" t="s">
        <v>1647</v>
      </c>
      <c r="CQM178" t="s">
        <v>1648</v>
      </c>
      <c r="CQN178" t="s">
        <v>14</v>
      </c>
      <c r="CQO178" s="9">
        <v>45488</v>
      </c>
      <c r="CQP178" s="9"/>
      <c r="CQQ178" s="9"/>
      <c r="CQS178" s="10">
        <v>4.8600000000000003</v>
      </c>
      <c r="CQX178">
        <v>33902247</v>
      </c>
      <c r="CQY178" t="s">
        <v>1645</v>
      </c>
      <c r="CQZ178" t="s">
        <v>1646</v>
      </c>
      <c r="CRA178" t="s">
        <v>1234</v>
      </c>
      <c r="CRB178" t="s">
        <v>1647</v>
      </c>
      <c r="CRC178" t="s">
        <v>1648</v>
      </c>
      <c r="CRD178" t="s">
        <v>14</v>
      </c>
      <c r="CRE178" s="9">
        <v>45488</v>
      </c>
      <c r="CRF178" s="9"/>
      <c r="CRG178" s="9"/>
      <c r="CRI178" s="10">
        <v>4.8600000000000003</v>
      </c>
      <c r="CRN178">
        <v>33902247</v>
      </c>
      <c r="CRO178" t="s">
        <v>1645</v>
      </c>
      <c r="CRP178" t="s">
        <v>1646</v>
      </c>
      <c r="CRQ178" t="s">
        <v>1234</v>
      </c>
      <c r="CRR178" t="s">
        <v>1647</v>
      </c>
      <c r="CRS178" t="s">
        <v>1648</v>
      </c>
      <c r="CRT178" t="s">
        <v>14</v>
      </c>
      <c r="CRU178" s="9">
        <v>45488</v>
      </c>
      <c r="CRV178" s="9"/>
      <c r="CRW178" s="9"/>
      <c r="CRY178" s="10">
        <v>4.8600000000000003</v>
      </c>
      <c r="CSD178">
        <v>33902247</v>
      </c>
      <c r="CSE178" t="s">
        <v>1645</v>
      </c>
      <c r="CSF178" t="s">
        <v>1646</v>
      </c>
      <c r="CSG178" t="s">
        <v>1234</v>
      </c>
      <c r="CSH178" t="s">
        <v>1647</v>
      </c>
      <c r="CSI178" t="s">
        <v>1648</v>
      </c>
      <c r="CSJ178" t="s">
        <v>14</v>
      </c>
      <c r="CSK178" s="9">
        <v>45488</v>
      </c>
      <c r="CSL178" s="9"/>
      <c r="CSM178" s="9"/>
      <c r="CSO178" s="10">
        <v>4.8600000000000003</v>
      </c>
      <c r="CST178">
        <v>33902247</v>
      </c>
      <c r="CSU178" t="s">
        <v>1645</v>
      </c>
      <c r="CSV178" t="s">
        <v>1646</v>
      </c>
      <c r="CSW178" t="s">
        <v>1234</v>
      </c>
      <c r="CSX178" t="s">
        <v>1647</v>
      </c>
      <c r="CSY178" t="s">
        <v>1648</v>
      </c>
      <c r="CSZ178" t="s">
        <v>14</v>
      </c>
      <c r="CTA178" s="9">
        <v>45488</v>
      </c>
      <c r="CTB178" s="9"/>
      <c r="CTC178" s="9"/>
      <c r="CTE178" s="10">
        <v>4.8600000000000003</v>
      </c>
      <c r="CTJ178">
        <v>33902247</v>
      </c>
      <c r="CTK178" t="s">
        <v>1645</v>
      </c>
      <c r="CTL178" t="s">
        <v>1646</v>
      </c>
      <c r="CTM178" t="s">
        <v>1234</v>
      </c>
      <c r="CTN178" t="s">
        <v>1647</v>
      </c>
      <c r="CTO178" t="s">
        <v>1648</v>
      </c>
      <c r="CTP178" t="s">
        <v>14</v>
      </c>
      <c r="CTQ178" s="9">
        <v>45488</v>
      </c>
      <c r="CTR178" s="9"/>
      <c r="CTS178" s="9"/>
      <c r="CTU178" s="10">
        <v>4.8600000000000003</v>
      </c>
      <c r="CTZ178">
        <v>33902247</v>
      </c>
      <c r="CUA178" t="s">
        <v>1645</v>
      </c>
      <c r="CUB178" t="s">
        <v>1646</v>
      </c>
      <c r="CUC178" t="s">
        <v>1234</v>
      </c>
      <c r="CUD178" t="s">
        <v>1647</v>
      </c>
      <c r="CUE178" t="s">
        <v>1648</v>
      </c>
      <c r="CUF178" t="s">
        <v>14</v>
      </c>
      <c r="CUG178" s="9">
        <v>45488</v>
      </c>
      <c r="CUH178" s="9"/>
      <c r="CUI178" s="9"/>
      <c r="CUK178" s="10">
        <v>4.8600000000000003</v>
      </c>
      <c r="CUP178">
        <v>33902247</v>
      </c>
      <c r="CUQ178" t="s">
        <v>1645</v>
      </c>
      <c r="CUR178" t="s">
        <v>1646</v>
      </c>
      <c r="CUS178" t="s">
        <v>1234</v>
      </c>
      <c r="CUT178" t="s">
        <v>1647</v>
      </c>
      <c r="CUU178" t="s">
        <v>1648</v>
      </c>
      <c r="CUV178" t="s">
        <v>14</v>
      </c>
      <c r="CUW178" s="9">
        <v>45488</v>
      </c>
      <c r="CUX178" s="9"/>
      <c r="CUY178" s="9"/>
      <c r="CVA178" s="10">
        <v>4.8600000000000003</v>
      </c>
      <c r="CVF178">
        <v>33902247</v>
      </c>
      <c r="CVG178" t="s">
        <v>1645</v>
      </c>
      <c r="CVH178" t="s">
        <v>1646</v>
      </c>
      <c r="CVI178" t="s">
        <v>1234</v>
      </c>
      <c r="CVJ178" t="s">
        <v>1647</v>
      </c>
      <c r="CVK178" t="s">
        <v>1648</v>
      </c>
      <c r="CVL178" t="s">
        <v>14</v>
      </c>
      <c r="CVM178" s="9">
        <v>45488</v>
      </c>
      <c r="CVN178" s="9"/>
      <c r="CVO178" s="9"/>
      <c r="CVQ178" s="10">
        <v>4.8600000000000003</v>
      </c>
      <c r="CVV178">
        <v>33902247</v>
      </c>
      <c r="CVW178" t="s">
        <v>1645</v>
      </c>
      <c r="CVX178" t="s">
        <v>1646</v>
      </c>
      <c r="CVY178" t="s">
        <v>1234</v>
      </c>
      <c r="CVZ178" t="s">
        <v>1647</v>
      </c>
      <c r="CWA178" t="s">
        <v>1648</v>
      </c>
      <c r="CWB178" t="s">
        <v>14</v>
      </c>
      <c r="CWC178" s="9">
        <v>45488</v>
      </c>
      <c r="CWD178" s="9"/>
      <c r="CWE178" s="9"/>
      <c r="CWG178" s="10">
        <v>4.8600000000000003</v>
      </c>
      <c r="CWL178">
        <v>33902247</v>
      </c>
      <c r="CWM178" t="s">
        <v>1645</v>
      </c>
      <c r="CWN178" t="s">
        <v>1646</v>
      </c>
      <c r="CWO178" t="s">
        <v>1234</v>
      </c>
      <c r="CWP178" t="s">
        <v>1647</v>
      </c>
      <c r="CWQ178" t="s">
        <v>1648</v>
      </c>
      <c r="CWR178" t="s">
        <v>14</v>
      </c>
      <c r="CWS178" s="9">
        <v>45488</v>
      </c>
      <c r="CWT178" s="9"/>
      <c r="CWU178" s="9"/>
      <c r="CWW178" s="10">
        <v>4.8600000000000003</v>
      </c>
      <c r="CXB178">
        <v>33902247</v>
      </c>
      <c r="CXC178" t="s">
        <v>1645</v>
      </c>
      <c r="CXD178" t="s">
        <v>1646</v>
      </c>
      <c r="CXE178" t="s">
        <v>1234</v>
      </c>
      <c r="CXF178" t="s">
        <v>1647</v>
      </c>
      <c r="CXG178" t="s">
        <v>1648</v>
      </c>
      <c r="CXH178" t="s">
        <v>14</v>
      </c>
      <c r="CXI178" s="9">
        <v>45488</v>
      </c>
      <c r="CXJ178" s="9"/>
      <c r="CXK178" s="9"/>
      <c r="CXM178" s="10">
        <v>4.8600000000000003</v>
      </c>
      <c r="CXR178">
        <v>33902247</v>
      </c>
      <c r="CXS178" t="s">
        <v>1645</v>
      </c>
      <c r="CXT178" t="s">
        <v>1646</v>
      </c>
      <c r="CXU178" t="s">
        <v>1234</v>
      </c>
      <c r="CXV178" t="s">
        <v>1647</v>
      </c>
      <c r="CXW178" t="s">
        <v>1648</v>
      </c>
      <c r="CXX178" t="s">
        <v>14</v>
      </c>
      <c r="CXY178" s="9">
        <v>45488</v>
      </c>
      <c r="CXZ178" s="9"/>
      <c r="CYA178" s="9"/>
      <c r="CYC178" s="10">
        <v>4.8600000000000003</v>
      </c>
      <c r="CYH178">
        <v>33902247</v>
      </c>
      <c r="CYI178" t="s">
        <v>1645</v>
      </c>
      <c r="CYJ178" t="s">
        <v>1646</v>
      </c>
      <c r="CYK178" t="s">
        <v>1234</v>
      </c>
      <c r="CYL178" t="s">
        <v>1647</v>
      </c>
      <c r="CYM178" t="s">
        <v>1648</v>
      </c>
      <c r="CYN178" t="s">
        <v>14</v>
      </c>
      <c r="CYO178" s="9">
        <v>45488</v>
      </c>
      <c r="CYP178" s="9"/>
      <c r="CYQ178" s="9"/>
      <c r="CYS178" s="10">
        <v>4.8600000000000003</v>
      </c>
      <c r="CYX178">
        <v>33902247</v>
      </c>
      <c r="CYY178" t="s">
        <v>1645</v>
      </c>
      <c r="CYZ178" t="s">
        <v>1646</v>
      </c>
      <c r="CZA178" t="s">
        <v>1234</v>
      </c>
      <c r="CZB178" t="s">
        <v>1647</v>
      </c>
      <c r="CZC178" t="s">
        <v>1648</v>
      </c>
      <c r="CZD178" t="s">
        <v>14</v>
      </c>
      <c r="CZE178" s="9">
        <v>45488</v>
      </c>
      <c r="CZF178" s="9"/>
      <c r="CZG178" s="9"/>
      <c r="CZI178" s="10">
        <v>4.8600000000000003</v>
      </c>
      <c r="CZN178">
        <v>33902247</v>
      </c>
      <c r="CZO178" t="s">
        <v>1645</v>
      </c>
      <c r="CZP178" t="s">
        <v>1646</v>
      </c>
      <c r="CZQ178" t="s">
        <v>1234</v>
      </c>
      <c r="CZR178" t="s">
        <v>1647</v>
      </c>
      <c r="CZS178" t="s">
        <v>1648</v>
      </c>
      <c r="CZT178" t="s">
        <v>14</v>
      </c>
      <c r="CZU178" s="9">
        <v>45488</v>
      </c>
      <c r="CZV178" s="9"/>
      <c r="CZW178" s="9"/>
      <c r="CZY178" s="10">
        <v>4.8600000000000003</v>
      </c>
      <c r="DAD178">
        <v>33902247</v>
      </c>
      <c r="DAE178" t="s">
        <v>1645</v>
      </c>
      <c r="DAF178" t="s">
        <v>1646</v>
      </c>
      <c r="DAG178" t="s">
        <v>1234</v>
      </c>
      <c r="DAH178" t="s">
        <v>1647</v>
      </c>
      <c r="DAI178" t="s">
        <v>1648</v>
      </c>
      <c r="DAJ178" t="s">
        <v>14</v>
      </c>
      <c r="DAK178" s="9">
        <v>45488</v>
      </c>
      <c r="DAL178" s="9"/>
      <c r="DAM178" s="9"/>
      <c r="DAO178" s="10">
        <v>4.8600000000000003</v>
      </c>
      <c r="DAT178">
        <v>33902247</v>
      </c>
      <c r="DAU178" t="s">
        <v>1645</v>
      </c>
      <c r="DAV178" t="s">
        <v>1646</v>
      </c>
      <c r="DAW178" t="s">
        <v>1234</v>
      </c>
      <c r="DAX178" t="s">
        <v>1647</v>
      </c>
      <c r="DAY178" t="s">
        <v>1648</v>
      </c>
      <c r="DAZ178" t="s">
        <v>14</v>
      </c>
      <c r="DBA178" s="9">
        <v>45488</v>
      </c>
      <c r="DBB178" s="9"/>
      <c r="DBC178" s="9"/>
      <c r="DBE178" s="10">
        <v>4.8600000000000003</v>
      </c>
      <c r="DBJ178">
        <v>33902247</v>
      </c>
      <c r="DBK178" t="s">
        <v>1645</v>
      </c>
      <c r="DBL178" t="s">
        <v>1646</v>
      </c>
      <c r="DBM178" t="s">
        <v>1234</v>
      </c>
      <c r="DBN178" t="s">
        <v>1647</v>
      </c>
      <c r="DBO178" t="s">
        <v>1648</v>
      </c>
      <c r="DBP178" t="s">
        <v>14</v>
      </c>
      <c r="DBQ178" s="9">
        <v>45488</v>
      </c>
      <c r="DBR178" s="9"/>
      <c r="DBS178" s="9"/>
      <c r="DBU178" s="10">
        <v>4.8600000000000003</v>
      </c>
      <c r="DBZ178">
        <v>33902247</v>
      </c>
      <c r="DCA178" t="s">
        <v>1645</v>
      </c>
      <c r="DCB178" t="s">
        <v>1646</v>
      </c>
      <c r="DCC178" t="s">
        <v>1234</v>
      </c>
      <c r="DCD178" t="s">
        <v>1647</v>
      </c>
      <c r="DCE178" t="s">
        <v>1648</v>
      </c>
      <c r="DCF178" t="s">
        <v>14</v>
      </c>
      <c r="DCG178" s="9">
        <v>45488</v>
      </c>
      <c r="DCH178" s="9"/>
      <c r="DCI178" s="9"/>
      <c r="DCK178" s="10">
        <v>4.8600000000000003</v>
      </c>
      <c r="DCP178">
        <v>33902247</v>
      </c>
      <c r="DCQ178" t="s">
        <v>1645</v>
      </c>
      <c r="DCR178" t="s">
        <v>1646</v>
      </c>
      <c r="DCS178" t="s">
        <v>1234</v>
      </c>
      <c r="DCT178" t="s">
        <v>1647</v>
      </c>
      <c r="DCU178" t="s">
        <v>1648</v>
      </c>
      <c r="DCV178" t="s">
        <v>14</v>
      </c>
      <c r="DCW178" s="9">
        <v>45488</v>
      </c>
      <c r="DCX178" s="9"/>
      <c r="DCY178" s="9"/>
      <c r="DDA178" s="10">
        <v>4.8600000000000003</v>
      </c>
      <c r="DDF178">
        <v>33902247</v>
      </c>
      <c r="DDG178" t="s">
        <v>1645</v>
      </c>
      <c r="DDH178" t="s">
        <v>1646</v>
      </c>
      <c r="DDI178" t="s">
        <v>1234</v>
      </c>
      <c r="DDJ178" t="s">
        <v>1647</v>
      </c>
      <c r="DDK178" t="s">
        <v>1648</v>
      </c>
      <c r="DDL178" t="s">
        <v>14</v>
      </c>
      <c r="DDM178" s="9">
        <v>45488</v>
      </c>
      <c r="DDN178" s="9"/>
      <c r="DDO178" s="9"/>
      <c r="DDQ178" s="10">
        <v>4.8600000000000003</v>
      </c>
      <c r="DDV178">
        <v>33902247</v>
      </c>
      <c r="DDW178" t="s">
        <v>1645</v>
      </c>
      <c r="DDX178" t="s">
        <v>1646</v>
      </c>
      <c r="DDY178" t="s">
        <v>1234</v>
      </c>
      <c r="DDZ178" t="s">
        <v>1647</v>
      </c>
      <c r="DEA178" t="s">
        <v>1648</v>
      </c>
      <c r="DEB178" t="s">
        <v>14</v>
      </c>
      <c r="DEC178" s="9">
        <v>45488</v>
      </c>
      <c r="DED178" s="9"/>
      <c r="DEE178" s="9"/>
      <c r="DEG178" s="10">
        <v>4.8600000000000003</v>
      </c>
      <c r="DEL178">
        <v>33902247</v>
      </c>
      <c r="DEM178" t="s">
        <v>1645</v>
      </c>
      <c r="DEN178" t="s">
        <v>1646</v>
      </c>
      <c r="DEO178" t="s">
        <v>1234</v>
      </c>
      <c r="DEP178" t="s">
        <v>1647</v>
      </c>
      <c r="DEQ178" t="s">
        <v>1648</v>
      </c>
      <c r="DER178" t="s">
        <v>14</v>
      </c>
      <c r="DES178" s="9">
        <v>45488</v>
      </c>
      <c r="DET178" s="9"/>
      <c r="DEU178" s="9"/>
      <c r="DEW178" s="10">
        <v>4.8600000000000003</v>
      </c>
      <c r="DFB178">
        <v>33902247</v>
      </c>
      <c r="DFC178" t="s">
        <v>1645</v>
      </c>
      <c r="DFD178" t="s">
        <v>1646</v>
      </c>
      <c r="DFE178" t="s">
        <v>1234</v>
      </c>
      <c r="DFF178" t="s">
        <v>1647</v>
      </c>
      <c r="DFG178" t="s">
        <v>1648</v>
      </c>
      <c r="DFH178" t="s">
        <v>14</v>
      </c>
      <c r="DFI178" s="9">
        <v>45488</v>
      </c>
      <c r="DFJ178" s="9"/>
      <c r="DFK178" s="9"/>
      <c r="DFM178" s="10">
        <v>4.8600000000000003</v>
      </c>
      <c r="DFR178">
        <v>33902247</v>
      </c>
      <c r="DFS178" t="s">
        <v>1645</v>
      </c>
      <c r="DFT178" t="s">
        <v>1646</v>
      </c>
      <c r="DFU178" t="s">
        <v>1234</v>
      </c>
      <c r="DFV178" t="s">
        <v>1647</v>
      </c>
      <c r="DFW178" t="s">
        <v>1648</v>
      </c>
      <c r="DFX178" t="s">
        <v>14</v>
      </c>
      <c r="DFY178" s="9">
        <v>45488</v>
      </c>
      <c r="DFZ178" s="9"/>
      <c r="DGA178" s="9"/>
      <c r="DGC178" s="10">
        <v>4.8600000000000003</v>
      </c>
      <c r="DGH178">
        <v>33902247</v>
      </c>
      <c r="DGI178" t="s">
        <v>1645</v>
      </c>
      <c r="DGJ178" t="s">
        <v>1646</v>
      </c>
      <c r="DGK178" t="s">
        <v>1234</v>
      </c>
      <c r="DGL178" t="s">
        <v>1647</v>
      </c>
      <c r="DGM178" t="s">
        <v>1648</v>
      </c>
      <c r="DGN178" t="s">
        <v>14</v>
      </c>
      <c r="DGO178" s="9">
        <v>45488</v>
      </c>
      <c r="DGP178" s="9"/>
      <c r="DGQ178" s="9"/>
      <c r="DGS178" s="10">
        <v>4.8600000000000003</v>
      </c>
      <c r="DGX178">
        <v>33902247</v>
      </c>
      <c r="DGY178" t="s">
        <v>1645</v>
      </c>
      <c r="DGZ178" t="s">
        <v>1646</v>
      </c>
      <c r="DHA178" t="s">
        <v>1234</v>
      </c>
      <c r="DHB178" t="s">
        <v>1647</v>
      </c>
      <c r="DHC178" t="s">
        <v>1648</v>
      </c>
      <c r="DHD178" t="s">
        <v>14</v>
      </c>
      <c r="DHE178" s="9">
        <v>45488</v>
      </c>
      <c r="DHF178" s="9"/>
      <c r="DHG178" s="9"/>
      <c r="DHI178" s="10">
        <v>4.8600000000000003</v>
      </c>
      <c r="DHN178">
        <v>33902247</v>
      </c>
      <c r="DHO178" t="s">
        <v>1645</v>
      </c>
      <c r="DHP178" t="s">
        <v>1646</v>
      </c>
      <c r="DHQ178" t="s">
        <v>1234</v>
      </c>
      <c r="DHR178" t="s">
        <v>1647</v>
      </c>
      <c r="DHS178" t="s">
        <v>1648</v>
      </c>
      <c r="DHT178" t="s">
        <v>14</v>
      </c>
      <c r="DHU178" s="9">
        <v>45488</v>
      </c>
      <c r="DHV178" s="9"/>
      <c r="DHW178" s="9"/>
      <c r="DHY178" s="10">
        <v>4.8600000000000003</v>
      </c>
      <c r="DID178">
        <v>33902247</v>
      </c>
      <c r="DIE178" t="s">
        <v>1645</v>
      </c>
      <c r="DIF178" t="s">
        <v>1646</v>
      </c>
      <c r="DIG178" t="s">
        <v>1234</v>
      </c>
      <c r="DIH178" t="s">
        <v>1647</v>
      </c>
      <c r="DII178" t="s">
        <v>1648</v>
      </c>
      <c r="DIJ178" t="s">
        <v>14</v>
      </c>
      <c r="DIK178" s="9">
        <v>45488</v>
      </c>
      <c r="DIL178" s="9"/>
      <c r="DIM178" s="9"/>
      <c r="DIO178" s="10">
        <v>4.8600000000000003</v>
      </c>
      <c r="DIT178">
        <v>33902247</v>
      </c>
      <c r="DIU178" t="s">
        <v>1645</v>
      </c>
      <c r="DIV178" t="s">
        <v>1646</v>
      </c>
      <c r="DIW178" t="s">
        <v>1234</v>
      </c>
      <c r="DIX178" t="s">
        <v>1647</v>
      </c>
      <c r="DIY178" t="s">
        <v>1648</v>
      </c>
      <c r="DIZ178" t="s">
        <v>14</v>
      </c>
      <c r="DJA178" s="9">
        <v>45488</v>
      </c>
      <c r="DJB178" s="9"/>
      <c r="DJC178" s="9"/>
      <c r="DJE178" s="10">
        <v>4.8600000000000003</v>
      </c>
      <c r="DJJ178">
        <v>33902247</v>
      </c>
      <c r="DJK178" t="s">
        <v>1645</v>
      </c>
      <c r="DJL178" t="s">
        <v>1646</v>
      </c>
      <c r="DJM178" t="s">
        <v>1234</v>
      </c>
      <c r="DJN178" t="s">
        <v>1647</v>
      </c>
      <c r="DJO178" t="s">
        <v>1648</v>
      </c>
      <c r="DJP178" t="s">
        <v>14</v>
      </c>
      <c r="DJQ178" s="9">
        <v>45488</v>
      </c>
      <c r="DJR178" s="9"/>
      <c r="DJS178" s="9"/>
      <c r="DJU178" s="10">
        <v>4.8600000000000003</v>
      </c>
      <c r="DJZ178">
        <v>33902247</v>
      </c>
      <c r="DKA178" t="s">
        <v>1645</v>
      </c>
      <c r="DKB178" t="s">
        <v>1646</v>
      </c>
      <c r="DKC178" t="s">
        <v>1234</v>
      </c>
      <c r="DKD178" t="s">
        <v>1647</v>
      </c>
      <c r="DKE178" t="s">
        <v>1648</v>
      </c>
      <c r="DKF178" t="s">
        <v>14</v>
      </c>
      <c r="DKG178" s="9">
        <v>45488</v>
      </c>
      <c r="DKH178" s="9"/>
      <c r="DKI178" s="9"/>
      <c r="DKK178" s="10">
        <v>4.8600000000000003</v>
      </c>
      <c r="DKP178">
        <v>33902247</v>
      </c>
      <c r="DKQ178" t="s">
        <v>1645</v>
      </c>
      <c r="DKR178" t="s">
        <v>1646</v>
      </c>
      <c r="DKS178" t="s">
        <v>1234</v>
      </c>
      <c r="DKT178" t="s">
        <v>1647</v>
      </c>
      <c r="DKU178" t="s">
        <v>1648</v>
      </c>
      <c r="DKV178" t="s">
        <v>14</v>
      </c>
      <c r="DKW178" s="9">
        <v>45488</v>
      </c>
      <c r="DKX178" s="9"/>
      <c r="DKY178" s="9"/>
      <c r="DLA178" s="10">
        <v>4.8600000000000003</v>
      </c>
      <c r="DLF178">
        <v>33902247</v>
      </c>
      <c r="DLG178" t="s">
        <v>1645</v>
      </c>
      <c r="DLH178" t="s">
        <v>1646</v>
      </c>
      <c r="DLI178" t="s">
        <v>1234</v>
      </c>
      <c r="DLJ178" t="s">
        <v>1647</v>
      </c>
      <c r="DLK178" t="s">
        <v>1648</v>
      </c>
      <c r="DLL178" t="s">
        <v>14</v>
      </c>
      <c r="DLM178" s="9">
        <v>45488</v>
      </c>
      <c r="DLN178" s="9"/>
      <c r="DLO178" s="9"/>
      <c r="DLQ178" s="10">
        <v>4.8600000000000003</v>
      </c>
      <c r="DLV178">
        <v>33902247</v>
      </c>
      <c r="DLW178" t="s">
        <v>1645</v>
      </c>
      <c r="DLX178" t="s">
        <v>1646</v>
      </c>
      <c r="DLY178" t="s">
        <v>1234</v>
      </c>
      <c r="DLZ178" t="s">
        <v>1647</v>
      </c>
      <c r="DMA178" t="s">
        <v>1648</v>
      </c>
      <c r="DMB178" t="s">
        <v>14</v>
      </c>
      <c r="DMC178" s="9">
        <v>45488</v>
      </c>
      <c r="DMD178" s="9"/>
      <c r="DME178" s="9"/>
      <c r="DMG178" s="10">
        <v>4.8600000000000003</v>
      </c>
      <c r="DML178">
        <v>33902247</v>
      </c>
      <c r="DMM178" t="s">
        <v>1645</v>
      </c>
      <c r="DMN178" t="s">
        <v>1646</v>
      </c>
      <c r="DMO178" t="s">
        <v>1234</v>
      </c>
      <c r="DMP178" t="s">
        <v>1647</v>
      </c>
      <c r="DMQ178" t="s">
        <v>1648</v>
      </c>
      <c r="DMR178" t="s">
        <v>14</v>
      </c>
      <c r="DMS178" s="9">
        <v>45488</v>
      </c>
      <c r="DMT178" s="9"/>
      <c r="DMU178" s="9"/>
      <c r="DMW178" s="10">
        <v>4.8600000000000003</v>
      </c>
      <c r="DNB178">
        <v>33902247</v>
      </c>
      <c r="DNC178" t="s">
        <v>1645</v>
      </c>
      <c r="DND178" t="s">
        <v>1646</v>
      </c>
      <c r="DNE178" t="s">
        <v>1234</v>
      </c>
      <c r="DNF178" t="s">
        <v>1647</v>
      </c>
      <c r="DNG178" t="s">
        <v>1648</v>
      </c>
      <c r="DNH178" t="s">
        <v>14</v>
      </c>
      <c r="DNI178" s="9">
        <v>45488</v>
      </c>
      <c r="DNJ178" s="9"/>
      <c r="DNK178" s="9"/>
      <c r="DNM178" s="10">
        <v>4.8600000000000003</v>
      </c>
      <c r="DNR178">
        <v>33902247</v>
      </c>
      <c r="DNS178" t="s">
        <v>1645</v>
      </c>
      <c r="DNT178" t="s">
        <v>1646</v>
      </c>
      <c r="DNU178" t="s">
        <v>1234</v>
      </c>
      <c r="DNV178" t="s">
        <v>1647</v>
      </c>
      <c r="DNW178" t="s">
        <v>1648</v>
      </c>
      <c r="DNX178" t="s">
        <v>14</v>
      </c>
      <c r="DNY178" s="9">
        <v>45488</v>
      </c>
      <c r="DNZ178" s="9"/>
      <c r="DOA178" s="9"/>
      <c r="DOC178" s="10">
        <v>4.8600000000000003</v>
      </c>
      <c r="DOH178">
        <v>33902247</v>
      </c>
      <c r="DOI178" t="s">
        <v>1645</v>
      </c>
      <c r="DOJ178" t="s">
        <v>1646</v>
      </c>
      <c r="DOK178" t="s">
        <v>1234</v>
      </c>
      <c r="DOL178" t="s">
        <v>1647</v>
      </c>
      <c r="DOM178" t="s">
        <v>1648</v>
      </c>
      <c r="DON178" t="s">
        <v>14</v>
      </c>
      <c r="DOO178" s="9">
        <v>45488</v>
      </c>
      <c r="DOP178" s="9"/>
      <c r="DOQ178" s="9"/>
      <c r="DOS178" s="10">
        <v>4.8600000000000003</v>
      </c>
      <c r="DOX178">
        <v>33902247</v>
      </c>
      <c r="DOY178" t="s">
        <v>1645</v>
      </c>
      <c r="DOZ178" t="s">
        <v>1646</v>
      </c>
      <c r="DPA178" t="s">
        <v>1234</v>
      </c>
      <c r="DPB178" t="s">
        <v>1647</v>
      </c>
      <c r="DPC178" t="s">
        <v>1648</v>
      </c>
      <c r="DPD178" t="s">
        <v>14</v>
      </c>
      <c r="DPE178" s="9">
        <v>45488</v>
      </c>
      <c r="DPF178" s="9"/>
      <c r="DPG178" s="9"/>
      <c r="DPI178" s="10">
        <v>4.8600000000000003</v>
      </c>
      <c r="DPN178">
        <v>33902247</v>
      </c>
      <c r="DPO178" t="s">
        <v>1645</v>
      </c>
      <c r="DPP178" t="s">
        <v>1646</v>
      </c>
      <c r="DPQ178" t="s">
        <v>1234</v>
      </c>
      <c r="DPR178" t="s">
        <v>1647</v>
      </c>
      <c r="DPS178" t="s">
        <v>1648</v>
      </c>
      <c r="DPT178" t="s">
        <v>14</v>
      </c>
      <c r="DPU178" s="9">
        <v>45488</v>
      </c>
      <c r="DPV178" s="9"/>
      <c r="DPW178" s="9"/>
      <c r="DPY178" s="10">
        <v>4.8600000000000003</v>
      </c>
      <c r="DQD178">
        <v>33902247</v>
      </c>
      <c r="DQE178" t="s">
        <v>1645</v>
      </c>
      <c r="DQF178" t="s">
        <v>1646</v>
      </c>
      <c r="DQG178" t="s">
        <v>1234</v>
      </c>
      <c r="DQH178" t="s">
        <v>1647</v>
      </c>
      <c r="DQI178" t="s">
        <v>1648</v>
      </c>
      <c r="DQJ178" t="s">
        <v>14</v>
      </c>
      <c r="DQK178" s="9">
        <v>45488</v>
      </c>
      <c r="DQL178" s="9"/>
      <c r="DQM178" s="9"/>
      <c r="DQO178" s="10">
        <v>4.8600000000000003</v>
      </c>
      <c r="DQT178">
        <v>33902247</v>
      </c>
      <c r="DQU178" t="s">
        <v>1645</v>
      </c>
      <c r="DQV178" t="s">
        <v>1646</v>
      </c>
      <c r="DQW178" t="s">
        <v>1234</v>
      </c>
      <c r="DQX178" t="s">
        <v>1647</v>
      </c>
      <c r="DQY178" t="s">
        <v>1648</v>
      </c>
      <c r="DQZ178" t="s">
        <v>14</v>
      </c>
      <c r="DRA178" s="9">
        <v>45488</v>
      </c>
      <c r="DRB178" s="9"/>
      <c r="DRC178" s="9"/>
      <c r="DRE178" s="10">
        <v>4.8600000000000003</v>
      </c>
      <c r="DRJ178">
        <v>33902247</v>
      </c>
      <c r="DRK178" t="s">
        <v>1645</v>
      </c>
      <c r="DRL178" t="s">
        <v>1646</v>
      </c>
      <c r="DRM178" t="s">
        <v>1234</v>
      </c>
      <c r="DRN178" t="s">
        <v>1647</v>
      </c>
      <c r="DRO178" t="s">
        <v>1648</v>
      </c>
      <c r="DRP178" t="s">
        <v>14</v>
      </c>
      <c r="DRQ178" s="9">
        <v>45488</v>
      </c>
      <c r="DRR178" s="9"/>
      <c r="DRS178" s="9"/>
      <c r="DRU178" s="10">
        <v>4.8600000000000003</v>
      </c>
      <c r="DRZ178">
        <v>33902247</v>
      </c>
      <c r="DSA178" t="s">
        <v>1645</v>
      </c>
      <c r="DSB178" t="s">
        <v>1646</v>
      </c>
      <c r="DSC178" t="s">
        <v>1234</v>
      </c>
      <c r="DSD178" t="s">
        <v>1647</v>
      </c>
      <c r="DSE178" t="s">
        <v>1648</v>
      </c>
      <c r="DSF178" t="s">
        <v>14</v>
      </c>
      <c r="DSG178" s="9">
        <v>45488</v>
      </c>
      <c r="DSH178" s="9"/>
      <c r="DSI178" s="9"/>
      <c r="DSK178" s="10">
        <v>4.8600000000000003</v>
      </c>
      <c r="DSP178">
        <v>33902247</v>
      </c>
      <c r="DSQ178" t="s">
        <v>1645</v>
      </c>
      <c r="DSR178" t="s">
        <v>1646</v>
      </c>
      <c r="DSS178" t="s">
        <v>1234</v>
      </c>
      <c r="DST178" t="s">
        <v>1647</v>
      </c>
      <c r="DSU178" t="s">
        <v>1648</v>
      </c>
      <c r="DSV178" t="s">
        <v>14</v>
      </c>
      <c r="DSW178" s="9">
        <v>45488</v>
      </c>
      <c r="DSX178" s="9"/>
      <c r="DSY178" s="9"/>
      <c r="DTA178" s="10">
        <v>4.8600000000000003</v>
      </c>
      <c r="DTF178">
        <v>33902247</v>
      </c>
      <c r="DTG178" t="s">
        <v>1645</v>
      </c>
      <c r="DTH178" t="s">
        <v>1646</v>
      </c>
      <c r="DTI178" t="s">
        <v>1234</v>
      </c>
      <c r="DTJ178" t="s">
        <v>1647</v>
      </c>
      <c r="DTK178" t="s">
        <v>1648</v>
      </c>
      <c r="DTL178" t="s">
        <v>14</v>
      </c>
      <c r="DTM178" s="9">
        <v>45488</v>
      </c>
      <c r="DTN178" s="9"/>
      <c r="DTO178" s="9"/>
      <c r="DTQ178" s="10">
        <v>4.8600000000000003</v>
      </c>
      <c r="DTV178">
        <v>33902247</v>
      </c>
      <c r="DTW178" t="s">
        <v>1645</v>
      </c>
      <c r="DTX178" t="s">
        <v>1646</v>
      </c>
      <c r="DTY178" t="s">
        <v>1234</v>
      </c>
      <c r="DTZ178" t="s">
        <v>1647</v>
      </c>
      <c r="DUA178" t="s">
        <v>1648</v>
      </c>
      <c r="DUB178" t="s">
        <v>14</v>
      </c>
      <c r="DUC178" s="9">
        <v>45488</v>
      </c>
      <c r="DUD178" s="9"/>
      <c r="DUE178" s="9"/>
      <c r="DUG178" s="10">
        <v>4.8600000000000003</v>
      </c>
      <c r="DUL178">
        <v>33902247</v>
      </c>
      <c r="DUM178" t="s">
        <v>1645</v>
      </c>
      <c r="DUN178" t="s">
        <v>1646</v>
      </c>
      <c r="DUO178" t="s">
        <v>1234</v>
      </c>
      <c r="DUP178" t="s">
        <v>1647</v>
      </c>
      <c r="DUQ178" t="s">
        <v>1648</v>
      </c>
      <c r="DUR178" t="s">
        <v>14</v>
      </c>
      <c r="DUS178" s="9">
        <v>45488</v>
      </c>
      <c r="DUT178" s="9"/>
      <c r="DUU178" s="9"/>
      <c r="DUW178" s="10">
        <v>4.8600000000000003</v>
      </c>
      <c r="DVB178">
        <v>33902247</v>
      </c>
      <c r="DVC178" t="s">
        <v>1645</v>
      </c>
      <c r="DVD178" t="s">
        <v>1646</v>
      </c>
      <c r="DVE178" t="s">
        <v>1234</v>
      </c>
      <c r="DVF178" t="s">
        <v>1647</v>
      </c>
      <c r="DVG178" t="s">
        <v>1648</v>
      </c>
      <c r="DVH178" t="s">
        <v>14</v>
      </c>
      <c r="DVI178" s="9">
        <v>45488</v>
      </c>
      <c r="DVJ178" s="9"/>
      <c r="DVK178" s="9"/>
      <c r="DVM178" s="10">
        <v>4.8600000000000003</v>
      </c>
      <c r="DVR178">
        <v>33902247</v>
      </c>
      <c r="DVS178" t="s">
        <v>1645</v>
      </c>
      <c r="DVT178" t="s">
        <v>1646</v>
      </c>
      <c r="DVU178" t="s">
        <v>1234</v>
      </c>
      <c r="DVV178" t="s">
        <v>1647</v>
      </c>
      <c r="DVW178" t="s">
        <v>1648</v>
      </c>
      <c r="DVX178" t="s">
        <v>14</v>
      </c>
      <c r="DVY178" s="9">
        <v>45488</v>
      </c>
      <c r="DVZ178" s="9"/>
      <c r="DWA178" s="9"/>
      <c r="DWC178" s="10">
        <v>4.8600000000000003</v>
      </c>
      <c r="DWH178">
        <v>33902247</v>
      </c>
      <c r="DWI178" t="s">
        <v>1645</v>
      </c>
      <c r="DWJ178" t="s">
        <v>1646</v>
      </c>
      <c r="DWK178" t="s">
        <v>1234</v>
      </c>
      <c r="DWL178" t="s">
        <v>1647</v>
      </c>
      <c r="DWM178" t="s">
        <v>1648</v>
      </c>
      <c r="DWN178" t="s">
        <v>14</v>
      </c>
      <c r="DWO178" s="9">
        <v>45488</v>
      </c>
      <c r="DWP178" s="9"/>
      <c r="DWQ178" s="9"/>
      <c r="DWS178" s="10">
        <v>4.8600000000000003</v>
      </c>
      <c r="DWX178">
        <v>33902247</v>
      </c>
      <c r="DWY178" t="s">
        <v>1645</v>
      </c>
      <c r="DWZ178" t="s">
        <v>1646</v>
      </c>
      <c r="DXA178" t="s">
        <v>1234</v>
      </c>
      <c r="DXB178" t="s">
        <v>1647</v>
      </c>
      <c r="DXC178" t="s">
        <v>1648</v>
      </c>
      <c r="DXD178" t="s">
        <v>14</v>
      </c>
      <c r="DXE178" s="9">
        <v>45488</v>
      </c>
      <c r="DXF178" s="9"/>
      <c r="DXG178" s="9"/>
      <c r="DXI178" s="10">
        <v>4.8600000000000003</v>
      </c>
      <c r="DXN178">
        <v>33902247</v>
      </c>
      <c r="DXO178" t="s">
        <v>1645</v>
      </c>
      <c r="DXP178" t="s">
        <v>1646</v>
      </c>
      <c r="DXQ178" t="s">
        <v>1234</v>
      </c>
      <c r="DXR178" t="s">
        <v>1647</v>
      </c>
      <c r="DXS178" t="s">
        <v>1648</v>
      </c>
      <c r="DXT178" t="s">
        <v>14</v>
      </c>
      <c r="DXU178" s="9">
        <v>45488</v>
      </c>
      <c r="DXV178" s="9"/>
      <c r="DXW178" s="9"/>
      <c r="DXY178" s="10">
        <v>4.8600000000000003</v>
      </c>
      <c r="DYD178">
        <v>33902247</v>
      </c>
      <c r="DYE178" t="s">
        <v>1645</v>
      </c>
      <c r="DYF178" t="s">
        <v>1646</v>
      </c>
      <c r="DYG178" t="s">
        <v>1234</v>
      </c>
      <c r="DYH178" t="s">
        <v>1647</v>
      </c>
      <c r="DYI178" t="s">
        <v>1648</v>
      </c>
      <c r="DYJ178" t="s">
        <v>14</v>
      </c>
      <c r="DYK178" s="9">
        <v>45488</v>
      </c>
      <c r="DYL178" s="9"/>
      <c r="DYM178" s="9"/>
      <c r="DYO178" s="10">
        <v>4.8600000000000003</v>
      </c>
      <c r="DYT178">
        <v>33902247</v>
      </c>
      <c r="DYU178" t="s">
        <v>1645</v>
      </c>
      <c r="DYV178" t="s">
        <v>1646</v>
      </c>
      <c r="DYW178" t="s">
        <v>1234</v>
      </c>
      <c r="DYX178" t="s">
        <v>1647</v>
      </c>
      <c r="DYY178" t="s">
        <v>1648</v>
      </c>
      <c r="DYZ178" t="s">
        <v>14</v>
      </c>
      <c r="DZA178" s="9">
        <v>45488</v>
      </c>
      <c r="DZB178" s="9"/>
      <c r="DZC178" s="9"/>
      <c r="DZE178" s="10">
        <v>4.8600000000000003</v>
      </c>
      <c r="DZJ178">
        <v>33902247</v>
      </c>
      <c r="DZK178" t="s">
        <v>1645</v>
      </c>
      <c r="DZL178" t="s">
        <v>1646</v>
      </c>
      <c r="DZM178" t="s">
        <v>1234</v>
      </c>
      <c r="DZN178" t="s">
        <v>1647</v>
      </c>
      <c r="DZO178" t="s">
        <v>1648</v>
      </c>
      <c r="DZP178" t="s">
        <v>14</v>
      </c>
      <c r="DZQ178" s="9">
        <v>45488</v>
      </c>
      <c r="DZR178" s="9"/>
      <c r="DZS178" s="9"/>
      <c r="DZU178" s="10">
        <v>4.8600000000000003</v>
      </c>
      <c r="DZZ178">
        <v>33902247</v>
      </c>
      <c r="EAA178" t="s">
        <v>1645</v>
      </c>
      <c r="EAB178" t="s">
        <v>1646</v>
      </c>
      <c r="EAC178" t="s">
        <v>1234</v>
      </c>
      <c r="EAD178" t="s">
        <v>1647</v>
      </c>
      <c r="EAE178" t="s">
        <v>1648</v>
      </c>
      <c r="EAF178" t="s">
        <v>14</v>
      </c>
      <c r="EAG178" s="9">
        <v>45488</v>
      </c>
      <c r="EAH178" s="9"/>
      <c r="EAI178" s="9"/>
      <c r="EAK178" s="10">
        <v>4.8600000000000003</v>
      </c>
      <c r="EAP178">
        <v>33902247</v>
      </c>
      <c r="EAQ178" t="s">
        <v>1645</v>
      </c>
      <c r="EAR178" t="s">
        <v>1646</v>
      </c>
      <c r="EAS178" t="s">
        <v>1234</v>
      </c>
      <c r="EAT178" t="s">
        <v>1647</v>
      </c>
      <c r="EAU178" t="s">
        <v>1648</v>
      </c>
      <c r="EAV178" t="s">
        <v>14</v>
      </c>
      <c r="EAW178" s="9">
        <v>45488</v>
      </c>
      <c r="EAX178" s="9"/>
      <c r="EAY178" s="9"/>
      <c r="EBA178" s="10">
        <v>4.8600000000000003</v>
      </c>
      <c r="EBF178">
        <v>33902247</v>
      </c>
      <c r="EBG178" t="s">
        <v>1645</v>
      </c>
      <c r="EBH178" t="s">
        <v>1646</v>
      </c>
      <c r="EBI178" t="s">
        <v>1234</v>
      </c>
      <c r="EBJ178" t="s">
        <v>1647</v>
      </c>
      <c r="EBK178" t="s">
        <v>1648</v>
      </c>
      <c r="EBL178" t="s">
        <v>14</v>
      </c>
      <c r="EBM178" s="9">
        <v>45488</v>
      </c>
      <c r="EBN178" s="9"/>
      <c r="EBO178" s="9"/>
      <c r="EBQ178" s="10">
        <v>4.8600000000000003</v>
      </c>
      <c r="EBV178">
        <v>33902247</v>
      </c>
      <c r="EBW178" t="s">
        <v>1645</v>
      </c>
      <c r="EBX178" t="s">
        <v>1646</v>
      </c>
      <c r="EBY178" t="s">
        <v>1234</v>
      </c>
      <c r="EBZ178" t="s">
        <v>1647</v>
      </c>
      <c r="ECA178" t="s">
        <v>1648</v>
      </c>
      <c r="ECB178" t="s">
        <v>14</v>
      </c>
      <c r="ECC178" s="9">
        <v>45488</v>
      </c>
      <c r="ECD178" s="9"/>
      <c r="ECE178" s="9"/>
      <c r="ECG178" s="10">
        <v>4.8600000000000003</v>
      </c>
      <c r="ECL178">
        <v>33902247</v>
      </c>
      <c r="ECM178" t="s">
        <v>1645</v>
      </c>
      <c r="ECN178" t="s">
        <v>1646</v>
      </c>
      <c r="ECO178" t="s">
        <v>1234</v>
      </c>
      <c r="ECP178" t="s">
        <v>1647</v>
      </c>
      <c r="ECQ178" t="s">
        <v>1648</v>
      </c>
      <c r="ECR178" t="s">
        <v>14</v>
      </c>
      <c r="ECS178" s="9">
        <v>45488</v>
      </c>
      <c r="ECT178" s="9"/>
      <c r="ECU178" s="9"/>
      <c r="ECW178" s="10">
        <v>4.8600000000000003</v>
      </c>
      <c r="EDB178">
        <v>33902247</v>
      </c>
      <c r="EDC178" t="s">
        <v>1645</v>
      </c>
      <c r="EDD178" t="s">
        <v>1646</v>
      </c>
      <c r="EDE178" t="s">
        <v>1234</v>
      </c>
      <c r="EDF178" t="s">
        <v>1647</v>
      </c>
      <c r="EDG178" t="s">
        <v>1648</v>
      </c>
      <c r="EDH178" t="s">
        <v>14</v>
      </c>
      <c r="EDI178" s="9">
        <v>45488</v>
      </c>
      <c r="EDJ178" s="9"/>
      <c r="EDK178" s="9"/>
      <c r="EDM178" s="10">
        <v>4.8600000000000003</v>
      </c>
      <c r="EDR178">
        <v>33902247</v>
      </c>
      <c r="EDS178" t="s">
        <v>1645</v>
      </c>
      <c r="EDT178" t="s">
        <v>1646</v>
      </c>
      <c r="EDU178" t="s">
        <v>1234</v>
      </c>
      <c r="EDV178" t="s">
        <v>1647</v>
      </c>
      <c r="EDW178" t="s">
        <v>1648</v>
      </c>
      <c r="EDX178" t="s">
        <v>14</v>
      </c>
      <c r="EDY178" s="9">
        <v>45488</v>
      </c>
      <c r="EDZ178" s="9"/>
      <c r="EEA178" s="9"/>
      <c r="EEC178" s="10">
        <v>4.8600000000000003</v>
      </c>
      <c r="EEH178">
        <v>33902247</v>
      </c>
      <c r="EEI178" t="s">
        <v>1645</v>
      </c>
      <c r="EEJ178" t="s">
        <v>1646</v>
      </c>
      <c r="EEK178" t="s">
        <v>1234</v>
      </c>
      <c r="EEL178" t="s">
        <v>1647</v>
      </c>
      <c r="EEM178" t="s">
        <v>1648</v>
      </c>
      <c r="EEN178" t="s">
        <v>14</v>
      </c>
      <c r="EEO178" s="9">
        <v>45488</v>
      </c>
      <c r="EEP178" s="9"/>
      <c r="EEQ178" s="9"/>
      <c r="EES178" s="10">
        <v>4.8600000000000003</v>
      </c>
      <c r="EEX178">
        <v>33902247</v>
      </c>
      <c r="EEY178" t="s">
        <v>1645</v>
      </c>
      <c r="EEZ178" t="s">
        <v>1646</v>
      </c>
      <c r="EFA178" t="s">
        <v>1234</v>
      </c>
      <c r="EFB178" t="s">
        <v>1647</v>
      </c>
      <c r="EFC178" t="s">
        <v>1648</v>
      </c>
      <c r="EFD178" t="s">
        <v>14</v>
      </c>
      <c r="EFE178" s="9">
        <v>45488</v>
      </c>
      <c r="EFF178" s="9"/>
      <c r="EFG178" s="9"/>
      <c r="EFI178" s="10">
        <v>4.8600000000000003</v>
      </c>
      <c r="EFN178">
        <v>33902247</v>
      </c>
      <c r="EFO178" t="s">
        <v>1645</v>
      </c>
      <c r="EFP178" t="s">
        <v>1646</v>
      </c>
      <c r="EFQ178" t="s">
        <v>1234</v>
      </c>
      <c r="EFR178" t="s">
        <v>1647</v>
      </c>
      <c r="EFS178" t="s">
        <v>1648</v>
      </c>
      <c r="EFT178" t="s">
        <v>14</v>
      </c>
      <c r="EFU178" s="9">
        <v>45488</v>
      </c>
      <c r="EFV178" s="9"/>
      <c r="EFW178" s="9"/>
      <c r="EFY178" s="10">
        <v>4.8600000000000003</v>
      </c>
      <c r="EGD178">
        <v>33902247</v>
      </c>
      <c r="EGE178" t="s">
        <v>1645</v>
      </c>
      <c r="EGF178" t="s">
        <v>1646</v>
      </c>
      <c r="EGG178" t="s">
        <v>1234</v>
      </c>
      <c r="EGH178" t="s">
        <v>1647</v>
      </c>
      <c r="EGI178" t="s">
        <v>1648</v>
      </c>
      <c r="EGJ178" t="s">
        <v>14</v>
      </c>
      <c r="EGK178" s="9">
        <v>45488</v>
      </c>
      <c r="EGL178" s="9"/>
      <c r="EGM178" s="9"/>
      <c r="EGO178" s="10">
        <v>4.8600000000000003</v>
      </c>
      <c r="EGT178">
        <v>33902247</v>
      </c>
      <c r="EGU178" t="s">
        <v>1645</v>
      </c>
      <c r="EGV178" t="s">
        <v>1646</v>
      </c>
      <c r="EGW178" t="s">
        <v>1234</v>
      </c>
      <c r="EGX178" t="s">
        <v>1647</v>
      </c>
      <c r="EGY178" t="s">
        <v>1648</v>
      </c>
      <c r="EGZ178" t="s">
        <v>14</v>
      </c>
      <c r="EHA178" s="9">
        <v>45488</v>
      </c>
      <c r="EHB178" s="9"/>
      <c r="EHC178" s="9"/>
      <c r="EHE178" s="10">
        <v>4.8600000000000003</v>
      </c>
      <c r="EHJ178">
        <v>33902247</v>
      </c>
      <c r="EHK178" t="s">
        <v>1645</v>
      </c>
      <c r="EHL178" t="s">
        <v>1646</v>
      </c>
      <c r="EHM178" t="s">
        <v>1234</v>
      </c>
      <c r="EHN178" t="s">
        <v>1647</v>
      </c>
      <c r="EHO178" t="s">
        <v>1648</v>
      </c>
      <c r="EHP178" t="s">
        <v>14</v>
      </c>
      <c r="EHQ178" s="9">
        <v>45488</v>
      </c>
      <c r="EHR178" s="9"/>
      <c r="EHS178" s="9"/>
      <c r="EHU178" s="10">
        <v>4.8600000000000003</v>
      </c>
      <c r="EHZ178">
        <v>33902247</v>
      </c>
      <c r="EIA178" t="s">
        <v>1645</v>
      </c>
      <c r="EIB178" t="s">
        <v>1646</v>
      </c>
      <c r="EIC178" t="s">
        <v>1234</v>
      </c>
      <c r="EID178" t="s">
        <v>1647</v>
      </c>
      <c r="EIE178" t="s">
        <v>1648</v>
      </c>
      <c r="EIF178" t="s">
        <v>14</v>
      </c>
      <c r="EIG178" s="9">
        <v>45488</v>
      </c>
      <c r="EIH178" s="9"/>
      <c r="EII178" s="9"/>
      <c r="EIK178" s="10">
        <v>4.8600000000000003</v>
      </c>
      <c r="EIP178">
        <v>33902247</v>
      </c>
      <c r="EIQ178" t="s">
        <v>1645</v>
      </c>
      <c r="EIR178" t="s">
        <v>1646</v>
      </c>
      <c r="EIS178" t="s">
        <v>1234</v>
      </c>
      <c r="EIT178" t="s">
        <v>1647</v>
      </c>
      <c r="EIU178" t="s">
        <v>1648</v>
      </c>
      <c r="EIV178" t="s">
        <v>14</v>
      </c>
      <c r="EIW178" s="9">
        <v>45488</v>
      </c>
      <c r="EIX178" s="9"/>
      <c r="EIY178" s="9"/>
      <c r="EJA178" s="10">
        <v>4.8600000000000003</v>
      </c>
      <c r="EJF178">
        <v>33902247</v>
      </c>
      <c r="EJG178" t="s">
        <v>1645</v>
      </c>
      <c r="EJH178" t="s">
        <v>1646</v>
      </c>
      <c r="EJI178" t="s">
        <v>1234</v>
      </c>
      <c r="EJJ178" t="s">
        <v>1647</v>
      </c>
      <c r="EJK178" t="s">
        <v>1648</v>
      </c>
      <c r="EJL178" t="s">
        <v>14</v>
      </c>
      <c r="EJM178" s="9">
        <v>45488</v>
      </c>
      <c r="EJN178" s="9"/>
      <c r="EJO178" s="9"/>
      <c r="EJQ178" s="10">
        <v>4.8600000000000003</v>
      </c>
      <c r="EJV178">
        <v>33902247</v>
      </c>
      <c r="EJW178" t="s">
        <v>1645</v>
      </c>
      <c r="EJX178" t="s">
        <v>1646</v>
      </c>
      <c r="EJY178" t="s">
        <v>1234</v>
      </c>
      <c r="EJZ178" t="s">
        <v>1647</v>
      </c>
      <c r="EKA178" t="s">
        <v>1648</v>
      </c>
      <c r="EKB178" t="s">
        <v>14</v>
      </c>
      <c r="EKC178" s="9">
        <v>45488</v>
      </c>
      <c r="EKD178" s="9"/>
      <c r="EKE178" s="9"/>
      <c r="EKG178" s="10">
        <v>4.8600000000000003</v>
      </c>
      <c r="EKL178">
        <v>33902247</v>
      </c>
      <c r="EKM178" t="s">
        <v>1645</v>
      </c>
      <c r="EKN178" t="s">
        <v>1646</v>
      </c>
      <c r="EKO178" t="s">
        <v>1234</v>
      </c>
      <c r="EKP178" t="s">
        <v>1647</v>
      </c>
      <c r="EKQ178" t="s">
        <v>1648</v>
      </c>
      <c r="EKR178" t="s">
        <v>14</v>
      </c>
      <c r="EKS178" s="9">
        <v>45488</v>
      </c>
      <c r="EKT178" s="9"/>
      <c r="EKU178" s="9"/>
      <c r="EKW178" s="10">
        <v>4.8600000000000003</v>
      </c>
      <c r="ELB178">
        <v>33902247</v>
      </c>
      <c r="ELC178" t="s">
        <v>1645</v>
      </c>
      <c r="ELD178" t="s">
        <v>1646</v>
      </c>
      <c r="ELE178" t="s">
        <v>1234</v>
      </c>
      <c r="ELF178" t="s">
        <v>1647</v>
      </c>
      <c r="ELG178" t="s">
        <v>1648</v>
      </c>
      <c r="ELH178" t="s">
        <v>14</v>
      </c>
      <c r="ELI178" s="9">
        <v>45488</v>
      </c>
      <c r="ELJ178" s="9"/>
      <c r="ELK178" s="9"/>
      <c r="ELM178" s="10">
        <v>4.8600000000000003</v>
      </c>
      <c r="ELR178">
        <v>33902247</v>
      </c>
      <c r="ELS178" t="s">
        <v>1645</v>
      </c>
      <c r="ELT178" t="s">
        <v>1646</v>
      </c>
      <c r="ELU178" t="s">
        <v>1234</v>
      </c>
      <c r="ELV178" t="s">
        <v>1647</v>
      </c>
      <c r="ELW178" t="s">
        <v>1648</v>
      </c>
      <c r="ELX178" t="s">
        <v>14</v>
      </c>
      <c r="ELY178" s="9">
        <v>45488</v>
      </c>
      <c r="ELZ178" s="9"/>
      <c r="EMA178" s="9"/>
      <c r="EMC178" s="10">
        <v>4.8600000000000003</v>
      </c>
      <c r="EMH178">
        <v>33902247</v>
      </c>
      <c r="EMI178" t="s">
        <v>1645</v>
      </c>
      <c r="EMJ178" t="s">
        <v>1646</v>
      </c>
      <c r="EMK178" t="s">
        <v>1234</v>
      </c>
      <c r="EML178" t="s">
        <v>1647</v>
      </c>
      <c r="EMM178" t="s">
        <v>1648</v>
      </c>
      <c r="EMN178" t="s">
        <v>14</v>
      </c>
      <c r="EMO178" s="9">
        <v>45488</v>
      </c>
      <c r="EMP178" s="9"/>
      <c r="EMQ178" s="9"/>
      <c r="EMS178" s="10">
        <v>4.8600000000000003</v>
      </c>
      <c r="EMX178">
        <v>33902247</v>
      </c>
      <c r="EMY178" t="s">
        <v>1645</v>
      </c>
      <c r="EMZ178" t="s">
        <v>1646</v>
      </c>
      <c r="ENA178" t="s">
        <v>1234</v>
      </c>
      <c r="ENB178" t="s">
        <v>1647</v>
      </c>
      <c r="ENC178" t="s">
        <v>1648</v>
      </c>
      <c r="END178" t="s">
        <v>14</v>
      </c>
      <c r="ENE178" s="9">
        <v>45488</v>
      </c>
      <c r="ENF178" s="9"/>
      <c r="ENG178" s="9"/>
      <c r="ENI178" s="10">
        <v>4.8600000000000003</v>
      </c>
      <c r="ENN178">
        <v>33902247</v>
      </c>
      <c r="ENO178" t="s">
        <v>1645</v>
      </c>
      <c r="ENP178" t="s">
        <v>1646</v>
      </c>
      <c r="ENQ178" t="s">
        <v>1234</v>
      </c>
      <c r="ENR178" t="s">
        <v>1647</v>
      </c>
      <c r="ENS178" t="s">
        <v>1648</v>
      </c>
      <c r="ENT178" t="s">
        <v>14</v>
      </c>
      <c r="ENU178" s="9">
        <v>45488</v>
      </c>
      <c r="ENV178" s="9"/>
      <c r="ENW178" s="9"/>
      <c r="ENY178" s="10">
        <v>4.8600000000000003</v>
      </c>
      <c r="EOD178">
        <v>33902247</v>
      </c>
      <c r="EOE178" t="s">
        <v>1645</v>
      </c>
      <c r="EOF178" t="s">
        <v>1646</v>
      </c>
      <c r="EOG178" t="s">
        <v>1234</v>
      </c>
      <c r="EOH178" t="s">
        <v>1647</v>
      </c>
      <c r="EOI178" t="s">
        <v>1648</v>
      </c>
      <c r="EOJ178" t="s">
        <v>14</v>
      </c>
      <c r="EOK178" s="9">
        <v>45488</v>
      </c>
      <c r="EOL178" s="9"/>
      <c r="EOM178" s="9"/>
      <c r="EOO178" s="10">
        <v>4.8600000000000003</v>
      </c>
      <c r="EOT178">
        <v>33902247</v>
      </c>
      <c r="EOU178" t="s">
        <v>1645</v>
      </c>
      <c r="EOV178" t="s">
        <v>1646</v>
      </c>
      <c r="EOW178" t="s">
        <v>1234</v>
      </c>
      <c r="EOX178" t="s">
        <v>1647</v>
      </c>
      <c r="EOY178" t="s">
        <v>1648</v>
      </c>
      <c r="EOZ178" t="s">
        <v>14</v>
      </c>
      <c r="EPA178" s="9">
        <v>45488</v>
      </c>
      <c r="EPB178" s="9"/>
      <c r="EPC178" s="9"/>
      <c r="EPE178" s="10">
        <v>4.8600000000000003</v>
      </c>
      <c r="EPJ178">
        <v>33902247</v>
      </c>
      <c r="EPK178" t="s">
        <v>1645</v>
      </c>
      <c r="EPL178" t="s">
        <v>1646</v>
      </c>
      <c r="EPM178" t="s">
        <v>1234</v>
      </c>
      <c r="EPN178" t="s">
        <v>1647</v>
      </c>
      <c r="EPO178" t="s">
        <v>1648</v>
      </c>
      <c r="EPP178" t="s">
        <v>14</v>
      </c>
      <c r="EPQ178" s="9">
        <v>45488</v>
      </c>
      <c r="EPR178" s="9"/>
      <c r="EPS178" s="9"/>
      <c r="EPU178" s="10">
        <v>4.8600000000000003</v>
      </c>
      <c r="EPZ178">
        <v>33902247</v>
      </c>
      <c r="EQA178" t="s">
        <v>1645</v>
      </c>
      <c r="EQB178" t="s">
        <v>1646</v>
      </c>
      <c r="EQC178" t="s">
        <v>1234</v>
      </c>
      <c r="EQD178" t="s">
        <v>1647</v>
      </c>
      <c r="EQE178" t="s">
        <v>1648</v>
      </c>
      <c r="EQF178" t="s">
        <v>14</v>
      </c>
      <c r="EQG178" s="9">
        <v>45488</v>
      </c>
      <c r="EQH178" s="9"/>
      <c r="EQI178" s="9"/>
      <c r="EQK178" s="10">
        <v>4.8600000000000003</v>
      </c>
      <c r="EQP178">
        <v>33902247</v>
      </c>
      <c r="EQQ178" t="s">
        <v>1645</v>
      </c>
      <c r="EQR178" t="s">
        <v>1646</v>
      </c>
      <c r="EQS178" t="s">
        <v>1234</v>
      </c>
      <c r="EQT178" t="s">
        <v>1647</v>
      </c>
      <c r="EQU178" t="s">
        <v>1648</v>
      </c>
      <c r="EQV178" t="s">
        <v>14</v>
      </c>
      <c r="EQW178" s="9">
        <v>45488</v>
      </c>
      <c r="EQX178" s="9"/>
      <c r="EQY178" s="9"/>
      <c r="ERA178" s="10">
        <v>4.8600000000000003</v>
      </c>
      <c r="ERF178">
        <v>33902247</v>
      </c>
      <c r="ERG178" t="s">
        <v>1645</v>
      </c>
      <c r="ERH178" t="s">
        <v>1646</v>
      </c>
      <c r="ERI178" t="s">
        <v>1234</v>
      </c>
      <c r="ERJ178" t="s">
        <v>1647</v>
      </c>
      <c r="ERK178" t="s">
        <v>1648</v>
      </c>
      <c r="ERL178" t="s">
        <v>14</v>
      </c>
      <c r="ERM178" s="9">
        <v>45488</v>
      </c>
      <c r="ERN178" s="9"/>
      <c r="ERO178" s="9"/>
      <c r="ERQ178" s="10">
        <v>4.8600000000000003</v>
      </c>
      <c r="ERV178">
        <v>33902247</v>
      </c>
      <c r="ERW178" t="s">
        <v>1645</v>
      </c>
      <c r="ERX178" t="s">
        <v>1646</v>
      </c>
      <c r="ERY178" t="s">
        <v>1234</v>
      </c>
      <c r="ERZ178" t="s">
        <v>1647</v>
      </c>
      <c r="ESA178" t="s">
        <v>1648</v>
      </c>
      <c r="ESB178" t="s">
        <v>14</v>
      </c>
      <c r="ESC178" s="9">
        <v>45488</v>
      </c>
      <c r="ESD178" s="9"/>
      <c r="ESE178" s="9"/>
      <c r="ESG178" s="10">
        <v>4.8600000000000003</v>
      </c>
      <c r="ESL178">
        <v>33902247</v>
      </c>
      <c r="ESM178" t="s">
        <v>1645</v>
      </c>
      <c r="ESN178" t="s">
        <v>1646</v>
      </c>
      <c r="ESO178" t="s">
        <v>1234</v>
      </c>
      <c r="ESP178" t="s">
        <v>1647</v>
      </c>
      <c r="ESQ178" t="s">
        <v>1648</v>
      </c>
      <c r="ESR178" t="s">
        <v>14</v>
      </c>
      <c r="ESS178" s="9">
        <v>45488</v>
      </c>
      <c r="EST178" s="9"/>
      <c r="ESU178" s="9"/>
      <c r="ESW178" s="10">
        <v>4.8600000000000003</v>
      </c>
      <c r="ETB178">
        <v>33902247</v>
      </c>
      <c r="ETC178" t="s">
        <v>1645</v>
      </c>
      <c r="ETD178" t="s">
        <v>1646</v>
      </c>
      <c r="ETE178" t="s">
        <v>1234</v>
      </c>
      <c r="ETF178" t="s">
        <v>1647</v>
      </c>
      <c r="ETG178" t="s">
        <v>1648</v>
      </c>
      <c r="ETH178" t="s">
        <v>14</v>
      </c>
      <c r="ETI178" s="9">
        <v>45488</v>
      </c>
      <c r="ETJ178" s="9"/>
      <c r="ETK178" s="9"/>
      <c r="ETM178" s="10">
        <v>4.8600000000000003</v>
      </c>
      <c r="ETR178">
        <v>33902247</v>
      </c>
      <c r="ETS178" t="s">
        <v>1645</v>
      </c>
      <c r="ETT178" t="s">
        <v>1646</v>
      </c>
      <c r="ETU178" t="s">
        <v>1234</v>
      </c>
      <c r="ETV178" t="s">
        <v>1647</v>
      </c>
      <c r="ETW178" t="s">
        <v>1648</v>
      </c>
      <c r="ETX178" t="s">
        <v>14</v>
      </c>
      <c r="ETY178" s="9">
        <v>45488</v>
      </c>
      <c r="ETZ178" s="9"/>
      <c r="EUA178" s="9"/>
      <c r="EUC178" s="10">
        <v>4.8600000000000003</v>
      </c>
      <c r="EUH178">
        <v>33902247</v>
      </c>
      <c r="EUI178" t="s">
        <v>1645</v>
      </c>
      <c r="EUJ178" t="s">
        <v>1646</v>
      </c>
      <c r="EUK178" t="s">
        <v>1234</v>
      </c>
      <c r="EUL178" t="s">
        <v>1647</v>
      </c>
      <c r="EUM178" t="s">
        <v>1648</v>
      </c>
      <c r="EUN178" t="s">
        <v>14</v>
      </c>
      <c r="EUO178" s="9">
        <v>45488</v>
      </c>
      <c r="EUP178" s="9"/>
      <c r="EUQ178" s="9"/>
      <c r="EUS178" s="10">
        <v>4.8600000000000003</v>
      </c>
      <c r="EUX178">
        <v>33902247</v>
      </c>
      <c r="EUY178" t="s">
        <v>1645</v>
      </c>
      <c r="EUZ178" t="s">
        <v>1646</v>
      </c>
      <c r="EVA178" t="s">
        <v>1234</v>
      </c>
      <c r="EVB178" t="s">
        <v>1647</v>
      </c>
      <c r="EVC178" t="s">
        <v>1648</v>
      </c>
      <c r="EVD178" t="s">
        <v>14</v>
      </c>
      <c r="EVE178" s="9">
        <v>45488</v>
      </c>
      <c r="EVF178" s="9"/>
      <c r="EVG178" s="9"/>
      <c r="EVI178" s="10">
        <v>4.8600000000000003</v>
      </c>
      <c r="EVN178">
        <v>33902247</v>
      </c>
      <c r="EVO178" t="s">
        <v>1645</v>
      </c>
      <c r="EVP178" t="s">
        <v>1646</v>
      </c>
      <c r="EVQ178" t="s">
        <v>1234</v>
      </c>
      <c r="EVR178" t="s">
        <v>1647</v>
      </c>
      <c r="EVS178" t="s">
        <v>1648</v>
      </c>
      <c r="EVT178" t="s">
        <v>14</v>
      </c>
      <c r="EVU178" s="9">
        <v>45488</v>
      </c>
      <c r="EVV178" s="9"/>
      <c r="EVW178" s="9"/>
      <c r="EVY178" s="10">
        <v>4.8600000000000003</v>
      </c>
      <c r="EWD178">
        <v>33902247</v>
      </c>
      <c r="EWE178" t="s">
        <v>1645</v>
      </c>
      <c r="EWF178" t="s">
        <v>1646</v>
      </c>
      <c r="EWG178" t="s">
        <v>1234</v>
      </c>
      <c r="EWH178" t="s">
        <v>1647</v>
      </c>
      <c r="EWI178" t="s">
        <v>1648</v>
      </c>
      <c r="EWJ178" t="s">
        <v>14</v>
      </c>
      <c r="EWK178" s="9">
        <v>45488</v>
      </c>
      <c r="EWL178" s="9"/>
      <c r="EWM178" s="9"/>
      <c r="EWO178" s="10">
        <v>4.8600000000000003</v>
      </c>
      <c r="EWT178">
        <v>33902247</v>
      </c>
      <c r="EWU178" t="s">
        <v>1645</v>
      </c>
      <c r="EWV178" t="s">
        <v>1646</v>
      </c>
      <c r="EWW178" t="s">
        <v>1234</v>
      </c>
      <c r="EWX178" t="s">
        <v>1647</v>
      </c>
      <c r="EWY178" t="s">
        <v>1648</v>
      </c>
      <c r="EWZ178" t="s">
        <v>14</v>
      </c>
      <c r="EXA178" s="9">
        <v>45488</v>
      </c>
      <c r="EXB178" s="9"/>
      <c r="EXC178" s="9"/>
      <c r="EXE178" s="10">
        <v>4.8600000000000003</v>
      </c>
      <c r="EXJ178">
        <v>33902247</v>
      </c>
      <c r="EXK178" t="s">
        <v>1645</v>
      </c>
      <c r="EXL178" t="s">
        <v>1646</v>
      </c>
      <c r="EXM178" t="s">
        <v>1234</v>
      </c>
      <c r="EXN178" t="s">
        <v>1647</v>
      </c>
      <c r="EXO178" t="s">
        <v>1648</v>
      </c>
      <c r="EXP178" t="s">
        <v>14</v>
      </c>
      <c r="EXQ178" s="9">
        <v>45488</v>
      </c>
      <c r="EXR178" s="9"/>
      <c r="EXS178" s="9"/>
      <c r="EXU178" s="10">
        <v>4.8600000000000003</v>
      </c>
      <c r="EXZ178">
        <v>33902247</v>
      </c>
      <c r="EYA178" t="s">
        <v>1645</v>
      </c>
      <c r="EYB178" t="s">
        <v>1646</v>
      </c>
      <c r="EYC178" t="s">
        <v>1234</v>
      </c>
      <c r="EYD178" t="s">
        <v>1647</v>
      </c>
      <c r="EYE178" t="s">
        <v>1648</v>
      </c>
      <c r="EYF178" t="s">
        <v>14</v>
      </c>
      <c r="EYG178" s="9">
        <v>45488</v>
      </c>
      <c r="EYH178" s="9"/>
      <c r="EYI178" s="9"/>
      <c r="EYK178" s="10">
        <v>4.8600000000000003</v>
      </c>
      <c r="EYP178">
        <v>33902247</v>
      </c>
      <c r="EYQ178" t="s">
        <v>1645</v>
      </c>
      <c r="EYR178" t="s">
        <v>1646</v>
      </c>
      <c r="EYS178" t="s">
        <v>1234</v>
      </c>
      <c r="EYT178" t="s">
        <v>1647</v>
      </c>
      <c r="EYU178" t="s">
        <v>1648</v>
      </c>
      <c r="EYV178" t="s">
        <v>14</v>
      </c>
      <c r="EYW178" s="9">
        <v>45488</v>
      </c>
      <c r="EYX178" s="9"/>
      <c r="EYY178" s="9"/>
      <c r="EZA178" s="10">
        <v>4.8600000000000003</v>
      </c>
      <c r="EZF178">
        <v>33902247</v>
      </c>
      <c r="EZG178" t="s">
        <v>1645</v>
      </c>
      <c r="EZH178" t="s">
        <v>1646</v>
      </c>
      <c r="EZI178" t="s">
        <v>1234</v>
      </c>
      <c r="EZJ178" t="s">
        <v>1647</v>
      </c>
      <c r="EZK178" t="s">
        <v>1648</v>
      </c>
      <c r="EZL178" t="s">
        <v>14</v>
      </c>
      <c r="EZM178" s="9">
        <v>45488</v>
      </c>
      <c r="EZN178" s="9"/>
      <c r="EZO178" s="9"/>
      <c r="EZQ178" s="10">
        <v>4.8600000000000003</v>
      </c>
      <c r="EZV178">
        <v>33902247</v>
      </c>
      <c r="EZW178" t="s">
        <v>1645</v>
      </c>
      <c r="EZX178" t="s">
        <v>1646</v>
      </c>
      <c r="EZY178" t="s">
        <v>1234</v>
      </c>
      <c r="EZZ178" t="s">
        <v>1647</v>
      </c>
      <c r="FAA178" t="s">
        <v>1648</v>
      </c>
      <c r="FAB178" t="s">
        <v>14</v>
      </c>
      <c r="FAC178" s="9">
        <v>45488</v>
      </c>
      <c r="FAD178" s="9"/>
      <c r="FAE178" s="9"/>
      <c r="FAG178" s="10">
        <v>4.8600000000000003</v>
      </c>
      <c r="FAL178">
        <v>33902247</v>
      </c>
      <c r="FAM178" t="s">
        <v>1645</v>
      </c>
      <c r="FAN178" t="s">
        <v>1646</v>
      </c>
      <c r="FAO178" t="s">
        <v>1234</v>
      </c>
      <c r="FAP178" t="s">
        <v>1647</v>
      </c>
      <c r="FAQ178" t="s">
        <v>1648</v>
      </c>
      <c r="FAR178" t="s">
        <v>14</v>
      </c>
      <c r="FAS178" s="9">
        <v>45488</v>
      </c>
      <c r="FAT178" s="9"/>
      <c r="FAU178" s="9"/>
      <c r="FAW178" s="10">
        <v>4.8600000000000003</v>
      </c>
      <c r="FBB178">
        <v>33902247</v>
      </c>
      <c r="FBC178" t="s">
        <v>1645</v>
      </c>
      <c r="FBD178" t="s">
        <v>1646</v>
      </c>
      <c r="FBE178" t="s">
        <v>1234</v>
      </c>
      <c r="FBF178" t="s">
        <v>1647</v>
      </c>
      <c r="FBG178" t="s">
        <v>1648</v>
      </c>
      <c r="FBH178" t="s">
        <v>14</v>
      </c>
      <c r="FBI178" s="9">
        <v>45488</v>
      </c>
      <c r="FBJ178" s="9"/>
      <c r="FBK178" s="9"/>
      <c r="FBM178" s="10">
        <v>4.8600000000000003</v>
      </c>
      <c r="FBR178">
        <v>33902247</v>
      </c>
      <c r="FBS178" t="s">
        <v>1645</v>
      </c>
      <c r="FBT178" t="s">
        <v>1646</v>
      </c>
      <c r="FBU178" t="s">
        <v>1234</v>
      </c>
      <c r="FBV178" t="s">
        <v>1647</v>
      </c>
      <c r="FBW178" t="s">
        <v>1648</v>
      </c>
      <c r="FBX178" t="s">
        <v>14</v>
      </c>
      <c r="FBY178" s="9">
        <v>45488</v>
      </c>
      <c r="FBZ178" s="9"/>
      <c r="FCA178" s="9"/>
      <c r="FCC178" s="10">
        <v>4.8600000000000003</v>
      </c>
      <c r="FCH178">
        <v>33902247</v>
      </c>
      <c r="FCI178" t="s">
        <v>1645</v>
      </c>
      <c r="FCJ178" t="s">
        <v>1646</v>
      </c>
      <c r="FCK178" t="s">
        <v>1234</v>
      </c>
      <c r="FCL178" t="s">
        <v>1647</v>
      </c>
      <c r="FCM178" t="s">
        <v>1648</v>
      </c>
      <c r="FCN178" t="s">
        <v>14</v>
      </c>
      <c r="FCO178" s="9">
        <v>45488</v>
      </c>
      <c r="FCP178" s="9"/>
      <c r="FCQ178" s="9"/>
      <c r="FCS178" s="10">
        <v>4.8600000000000003</v>
      </c>
      <c r="FCX178">
        <v>33902247</v>
      </c>
      <c r="FCY178" t="s">
        <v>1645</v>
      </c>
      <c r="FCZ178" t="s">
        <v>1646</v>
      </c>
      <c r="FDA178" t="s">
        <v>1234</v>
      </c>
      <c r="FDB178" t="s">
        <v>1647</v>
      </c>
      <c r="FDC178" t="s">
        <v>1648</v>
      </c>
      <c r="FDD178" t="s">
        <v>14</v>
      </c>
      <c r="FDE178" s="9">
        <v>45488</v>
      </c>
      <c r="FDF178" s="9"/>
      <c r="FDG178" s="9"/>
      <c r="FDI178" s="10">
        <v>4.8600000000000003</v>
      </c>
      <c r="FDN178">
        <v>33902247</v>
      </c>
      <c r="FDO178" t="s">
        <v>1645</v>
      </c>
      <c r="FDP178" t="s">
        <v>1646</v>
      </c>
      <c r="FDQ178" t="s">
        <v>1234</v>
      </c>
      <c r="FDR178" t="s">
        <v>1647</v>
      </c>
      <c r="FDS178" t="s">
        <v>1648</v>
      </c>
      <c r="FDT178" t="s">
        <v>14</v>
      </c>
      <c r="FDU178" s="9">
        <v>45488</v>
      </c>
      <c r="FDV178" s="9"/>
      <c r="FDW178" s="9"/>
      <c r="FDY178" s="10">
        <v>4.8600000000000003</v>
      </c>
      <c r="FED178">
        <v>33902247</v>
      </c>
      <c r="FEE178" t="s">
        <v>1645</v>
      </c>
      <c r="FEF178" t="s">
        <v>1646</v>
      </c>
      <c r="FEG178" t="s">
        <v>1234</v>
      </c>
      <c r="FEH178" t="s">
        <v>1647</v>
      </c>
      <c r="FEI178" t="s">
        <v>1648</v>
      </c>
      <c r="FEJ178" t="s">
        <v>14</v>
      </c>
      <c r="FEK178" s="9">
        <v>45488</v>
      </c>
      <c r="FEL178" s="9"/>
      <c r="FEM178" s="9"/>
      <c r="FEO178" s="10">
        <v>4.8600000000000003</v>
      </c>
      <c r="FET178">
        <v>33902247</v>
      </c>
      <c r="FEU178" t="s">
        <v>1645</v>
      </c>
      <c r="FEV178" t="s">
        <v>1646</v>
      </c>
      <c r="FEW178" t="s">
        <v>1234</v>
      </c>
      <c r="FEX178" t="s">
        <v>1647</v>
      </c>
      <c r="FEY178" t="s">
        <v>1648</v>
      </c>
      <c r="FEZ178" t="s">
        <v>14</v>
      </c>
      <c r="FFA178" s="9">
        <v>45488</v>
      </c>
      <c r="FFB178" s="9"/>
      <c r="FFC178" s="9"/>
      <c r="FFE178" s="10">
        <v>4.8600000000000003</v>
      </c>
      <c r="FFJ178">
        <v>33902247</v>
      </c>
      <c r="FFK178" t="s">
        <v>1645</v>
      </c>
      <c r="FFL178" t="s">
        <v>1646</v>
      </c>
      <c r="FFM178" t="s">
        <v>1234</v>
      </c>
      <c r="FFN178" t="s">
        <v>1647</v>
      </c>
      <c r="FFO178" t="s">
        <v>1648</v>
      </c>
      <c r="FFP178" t="s">
        <v>14</v>
      </c>
      <c r="FFQ178" s="9">
        <v>45488</v>
      </c>
      <c r="FFR178" s="9"/>
      <c r="FFS178" s="9"/>
      <c r="FFU178" s="10">
        <v>4.8600000000000003</v>
      </c>
      <c r="FFZ178">
        <v>33902247</v>
      </c>
      <c r="FGA178" t="s">
        <v>1645</v>
      </c>
      <c r="FGB178" t="s">
        <v>1646</v>
      </c>
      <c r="FGC178" t="s">
        <v>1234</v>
      </c>
      <c r="FGD178" t="s">
        <v>1647</v>
      </c>
      <c r="FGE178" t="s">
        <v>1648</v>
      </c>
      <c r="FGF178" t="s">
        <v>14</v>
      </c>
      <c r="FGG178" s="9">
        <v>45488</v>
      </c>
      <c r="FGH178" s="9"/>
      <c r="FGI178" s="9"/>
      <c r="FGK178" s="10">
        <v>4.8600000000000003</v>
      </c>
      <c r="FGP178">
        <v>33902247</v>
      </c>
      <c r="FGQ178" t="s">
        <v>1645</v>
      </c>
      <c r="FGR178" t="s">
        <v>1646</v>
      </c>
      <c r="FGS178" t="s">
        <v>1234</v>
      </c>
      <c r="FGT178" t="s">
        <v>1647</v>
      </c>
      <c r="FGU178" t="s">
        <v>1648</v>
      </c>
      <c r="FGV178" t="s">
        <v>14</v>
      </c>
      <c r="FGW178" s="9">
        <v>45488</v>
      </c>
      <c r="FGX178" s="9"/>
      <c r="FGY178" s="9"/>
      <c r="FHA178" s="10">
        <v>4.8600000000000003</v>
      </c>
      <c r="FHF178">
        <v>33902247</v>
      </c>
      <c r="FHG178" t="s">
        <v>1645</v>
      </c>
      <c r="FHH178" t="s">
        <v>1646</v>
      </c>
      <c r="FHI178" t="s">
        <v>1234</v>
      </c>
      <c r="FHJ178" t="s">
        <v>1647</v>
      </c>
      <c r="FHK178" t="s">
        <v>1648</v>
      </c>
      <c r="FHL178" t="s">
        <v>14</v>
      </c>
      <c r="FHM178" s="9">
        <v>45488</v>
      </c>
      <c r="FHN178" s="9"/>
      <c r="FHO178" s="9"/>
      <c r="FHQ178" s="10">
        <v>4.8600000000000003</v>
      </c>
      <c r="FHV178">
        <v>33902247</v>
      </c>
      <c r="FHW178" t="s">
        <v>1645</v>
      </c>
      <c r="FHX178" t="s">
        <v>1646</v>
      </c>
      <c r="FHY178" t="s">
        <v>1234</v>
      </c>
      <c r="FHZ178" t="s">
        <v>1647</v>
      </c>
      <c r="FIA178" t="s">
        <v>1648</v>
      </c>
      <c r="FIB178" t="s">
        <v>14</v>
      </c>
      <c r="FIC178" s="9">
        <v>45488</v>
      </c>
      <c r="FID178" s="9"/>
      <c r="FIE178" s="9"/>
      <c r="FIG178" s="10">
        <v>4.8600000000000003</v>
      </c>
      <c r="FIL178">
        <v>33902247</v>
      </c>
      <c r="FIM178" t="s">
        <v>1645</v>
      </c>
      <c r="FIN178" t="s">
        <v>1646</v>
      </c>
      <c r="FIO178" t="s">
        <v>1234</v>
      </c>
      <c r="FIP178" t="s">
        <v>1647</v>
      </c>
      <c r="FIQ178" t="s">
        <v>1648</v>
      </c>
      <c r="FIR178" t="s">
        <v>14</v>
      </c>
      <c r="FIS178" s="9">
        <v>45488</v>
      </c>
      <c r="FIT178" s="9"/>
      <c r="FIU178" s="9"/>
      <c r="FIW178" s="10">
        <v>4.8600000000000003</v>
      </c>
      <c r="FJB178">
        <v>33902247</v>
      </c>
      <c r="FJC178" t="s">
        <v>1645</v>
      </c>
      <c r="FJD178" t="s">
        <v>1646</v>
      </c>
      <c r="FJE178" t="s">
        <v>1234</v>
      </c>
      <c r="FJF178" t="s">
        <v>1647</v>
      </c>
      <c r="FJG178" t="s">
        <v>1648</v>
      </c>
      <c r="FJH178" t="s">
        <v>14</v>
      </c>
      <c r="FJI178" s="9">
        <v>45488</v>
      </c>
      <c r="FJJ178" s="9"/>
      <c r="FJK178" s="9"/>
      <c r="FJM178" s="10">
        <v>4.8600000000000003</v>
      </c>
      <c r="FJR178">
        <v>33902247</v>
      </c>
      <c r="FJS178" t="s">
        <v>1645</v>
      </c>
      <c r="FJT178" t="s">
        <v>1646</v>
      </c>
      <c r="FJU178" t="s">
        <v>1234</v>
      </c>
      <c r="FJV178" t="s">
        <v>1647</v>
      </c>
      <c r="FJW178" t="s">
        <v>1648</v>
      </c>
      <c r="FJX178" t="s">
        <v>14</v>
      </c>
      <c r="FJY178" s="9">
        <v>45488</v>
      </c>
      <c r="FJZ178" s="9"/>
      <c r="FKA178" s="9"/>
      <c r="FKC178" s="10">
        <v>4.8600000000000003</v>
      </c>
      <c r="FKH178">
        <v>33902247</v>
      </c>
      <c r="FKI178" t="s">
        <v>1645</v>
      </c>
      <c r="FKJ178" t="s">
        <v>1646</v>
      </c>
      <c r="FKK178" t="s">
        <v>1234</v>
      </c>
      <c r="FKL178" t="s">
        <v>1647</v>
      </c>
      <c r="FKM178" t="s">
        <v>1648</v>
      </c>
      <c r="FKN178" t="s">
        <v>14</v>
      </c>
      <c r="FKO178" s="9">
        <v>45488</v>
      </c>
      <c r="FKP178" s="9"/>
      <c r="FKQ178" s="9"/>
      <c r="FKS178" s="10">
        <v>4.8600000000000003</v>
      </c>
      <c r="FKX178">
        <v>33902247</v>
      </c>
      <c r="FKY178" t="s">
        <v>1645</v>
      </c>
      <c r="FKZ178" t="s">
        <v>1646</v>
      </c>
      <c r="FLA178" t="s">
        <v>1234</v>
      </c>
      <c r="FLB178" t="s">
        <v>1647</v>
      </c>
      <c r="FLC178" t="s">
        <v>1648</v>
      </c>
      <c r="FLD178" t="s">
        <v>14</v>
      </c>
      <c r="FLE178" s="9">
        <v>45488</v>
      </c>
      <c r="FLF178" s="9"/>
      <c r="FLG178" s="9"/>
      <c r="FLI178" s="10">
        <v>4.8600000000000003</v>
      </c>
      <c r="FLN178">
        <v>33902247</v>
      </c>
      <c r="FLO178" t="s">
        <v>1645</v>
      </c>
      <c r="FLP178" t="s">
        <v>1646</v>
      </c>
      <c r="FLQ178" t="s">
        <v>1234</v>
      </c>
      <c r="FLR178" t="s">
        <v>1647</v>
      </c>
      <c r="FLS178" t="s">
        <v>1648</v>
      </c>
      <c r="FLT178" t="s">
        <v>14</v>
      </c>
      <c r="FLU178" s="9">
        <v>45488</v>
      </c>
      <c r="FLV178" s="9"/>
      <c r="FLW178" s="9"/>
      <c r="FLY178" s="10">
        <v>4.8600000000000003</v>
      </c>
      <c r="FMD178">
        <v>33902247</v>
      </c>
      <c r="FME178" t="s">
        <v>1645</v>
      </c>
      <c r="FMF178" t="s">
        <v>1646</v>
      </c>
      <c r="FMG178" t="s">
        <v>1234</v>
      </c>
      <c r="FMH178" t="s">
        <v>1647</v>
      </c>
      <c r="FMI178" t="s">
        <v>1648</v>
      </c>
      <c r="FMJ178" t="s">
        <v>14</v>
      </c>
      <c r="FMK178" s="9">
        <v>45488</v>
      </c>
      <c r="FML178" s="9"/>
      <c r="FMM178" s="9"/>
      <c r="FMO178" s="10">
        <v>4.8600000000000003</v>
      </c>
      <c r="FMT178">
        <v>33902247</v>
      </c>
      <c r="FMU178" t="s">
        <v>1645</v>
      </c>
      <c r="FMV178" t="s">
        <v>1646</v>
      </c>
      <c r="FMW178" t="s">
        <v>1234</v>
      </c>
      <c r="FMX178" t="s">
        <v>1647</v>
      </c>
      <c r="FMY178" t="s">
        <v>1648</v>
      </c>
      <c r="FMZ178" t="s">
        <v>14</v>
      </c>
      <c r="FNA178" s="9">
        <v>45488</v>
      </c>
      <c r="FNB178" s="9"/>
      <c r="FNC178" s="9"/>
      <c r="FNE178" s="10">
        <v>4.8600000000000003</v>
      </c>
      <c r="FNJ178">
        <v>33902247</v>
      </c>
      <c r="FNK178" t="s">
        <v>1645</v>
      </c>
      <c r="FNL178" t="s">
        <v>1646</v>
      </c>
      <c r="FNM178" t="s">
        <v>1234</v>
      </c>
      <c r="FNN178" t="s">
        <v>1647</v>
      </c>
      <c r="FNO178" t="s">
        <v>1648</v>
      </c>
      <c r="FNP178" t="s">
        <v>14</v>
      </c>
      <c r="FNQ178" s="9">
        <v>45488</v>
      </c>
      <c r="FNR178" s="9"/>
      <c r="FNS178" s="9"/>
      <c r="FNU178" s="10">
        <v>4.8600000000000003</v>
      </c>
      <c r="FNZ178">
        <v>33902247</v>
      </c>
      <c r="FOA178" t="s">
        <v>1645</v>
      </c>
      <c r="FOB178" t="s">
        <v>1646</v>
      </c>
      <c r="FOC178" t="s">
        <v>1234</v>
      </c>
      <c r="FOD178" t="s">
        <v>1647</v>
      </c>
      <c r="FOE178" t="s">
        <v>1648</v>
      </c>
      <c r="FOF178" t="s">
        <v>14</v>
      </c>
      <c r="FOG178" s="9">
        <v>45488</v>
      </c>
      <c r="FOH178" s="9"/>
      <c r="FOI178" s="9"/>
      <c r="FOK178" s="10">
        <v>4.8600000000000003</v>
      </c>
      <c r="FOP178">
        <v>33902247</v>
      </c>
      <c r="FOQ178" t="s">
        <v>1645</v>
      </c>
      <c r="FOR178" t="s">
        <v>1646</v>
      </c>
      <c r="FOS178" t="s">
        <v>1234</v>
      </c>
      <c r="FOT178" t="s">
        <v>1647</v>
      </c>
      <c r="FOU178" t="s">
        <v>1648</v>
      </c>
      <c r="FOV178" t="s">
        <v>14</v>
      </c>
      <c r="FOW178" s="9">
        <v>45488</v>
      </c>
      <c r="FOX178" s="9"/>
      <c r="FOY178" s="9"/>
      <c r="FPA178" s="10">
        <v>4.8600000000000003</v>
      </c>
      <c r="FPF178">
        <v>33902247</v>
      </c>
      <c r="FPG178" t="s">
        <v>1645</v>
      </c>
      <c r="FPH178" t="s">
        <v>1646</v>
      </c>
      <c r="FPI178" t="s">
        <v>1234</v>
      </c>
      <c r="FPJ178" t="s">
        <v>1647</v>
      </c>
      <c r="FPK178" t="s">
        <v>1648</v>
      </c>
      <c r="FPL178" t="s">
        <v>14</v>
      </c>
      <c r="FPM178" s="9">
        <v>45488</v>
      </c>
      <c r="FPN178" s="9"/>
      <c r="FPO178" s="9"/>
      <c r="FPQ178" s="10">
        <v>4.8600000000000003</v>
      </c>
      <c r="FPV178">
        <v>33902247</v>
      </c>
      <c r="FPW178" t="s">
        <v>1645</v>
      </c>
      <c r="FPX178" t="s">
        <v>1646</v>
      </c>
      <c r="FPY178" t="s">
        <v>1234</v>
      </c>
      <c r="FPZ178" t="s">
        <v>1647</v>
      </c>
      <c r="FQA178" t="s">
        <v>1648</v>
      </c>
      <c r="FQB178" t="s">
        <v>14</v>
      </c>
      <c r="FQC178" s="9">
        <v>45488</v>
      </c>
      <c r="FQD178" s="9"/>
      <c r="FQE178" s="9"/>
      <c r="FQG178" s="10">
        <v>4.8600000000000003</v>
      </c>
      <c r="FQL178">
        <v>33902247</v>
      </c>
      <c r="FQM178" t="s">
        <v>1645</v>
      </c>
      <c r="FQN178" t="s">
        <v>1646</v>
      </c>
      <c r="FQO178" t="s">
        <v>1234</v>
      </c>
      <c r="FQP178" t="s">
        <v>1647</v>
      </c>
      <c r="FQQ178" t="s">
        <v>1648</v>
      </c>
      <c r="FQR178" t="s">
        <v>14</v>
      </c>
      <c r="FQS178" s="9">
        <v>45488</v>
      </c>
      <c r="FQT178" s="9"/>
      <c r="FQU178" s="9"/>
      <c r="FQW178" s="10">
        <v>4.8600000000000003</v>
      </c>
      <c r="FRB178">
        <v>33902247</v>
      </c>
      <c r="FRC178" t="s">
        <v>1645</v>
      </c>
      <c r="FRD178" t="s">
        <v>1646</v>
      </c>
      <c r="FRE178" t="s">
        <v>1234</v>
      </c>
      <c r="FRF178" t="s">
        <v>1647</v>
      </c>
      <c r="FRG178" t="s">
        <v>1648</v>
      </c>
      <c r="FRH178" t="s">
        <v>14</v>
      </c>
      <c r="FRI178" s="9">
        <v>45488</v>
      </c>
      <c r="FRJ178" s="9"/>
      <c r="FRK178" s="9"/>
      <c r="FRM178" s="10">
        <v>4.8600000000000003</v>
      </c>
      <c r="FRR178">
        <v>33902247</v>
      </c>
      <c r="FRS178" t="s">
        <v>1645</v>
      </c>
      <c r="FRT178" t="s">
        <v>1646</v>
      </c>
      <c r="FRU178" t="s">
        <v>1234</v>
      </c>
      <c r="FRV178" t="s">
        <v>1647</v>
      </c>
      <c r="FRW178" t="s">
        <v>1648</v>
      </c>
      <c r="FRX178" t="s">
        <v>14</v>
      </c>
      <c r="FRY178" s="9">
        <v>45488</v>
      </c>
      <c r="FRZ178" s="9"/>
      <c r="FSA178" s="9"/>
      <c r="FSC178" s="10">
        <v>4.8600000000000003</v>
      </c>
      <c r="FSH178">
        <v>33902247</v>
      </c>
      <c r="FSI178" t="s">
        <v>1645</v>
      </c>
      <c r="FSJ178" t="s">
        <v>1646</v>
      </c>
      <c r="FSK178" t="s">
        <v>1234</v>
      </c>
      <c r="FSL178" t="s">
        <v>1647</v>
      </c>
      <c r="FSM178" t="s">
        <v>1648</v>
      </c>
      <c r="FSN178" t="s">
        <v>14</v>
      </c>
      <c r="FSO178" s="9">
        <v>45488</v>
      </c>
      <c r="FSP178" s="9"/>
      <c r="FSQ178" s="9"/>
      <c r="FSS178" s="10">
        <v>4.8600000000000003</v>
      </c>
      <c r="FSX178">
        <v>33902247</v>
      </c>
      <c r="FSY178" t="s">
        <v>1645</v>
      </c>
      <c r="FSZ178" t="s">
        <v>1646</v>
      </c>
      <c r="FTA178" t="s">
        <v>1234</v>
      </c>
      <c r="FTB178" t="s">
        <v>1647</v>
      </c>
      <c r="FTC178" t="s">
        <v>1648</v>
      </c>
      <c r="FTD178" t="s">
        <v>14</v>
      </c>
      <c r="FTE178" s="9">
        <v>45488</v>
      </c>
      <c r="FTF178" s="9"/>
      <c r="FTG178" s="9"/>
      <c r="FTI178" s="10">
        <v>4.8600000000000003</v>
      </c>
      <c r="FTN178">
        <v>33902247</v>
      </c>
      <c r="FTO178" t="s">
        <v>1645</v>
      </c>
      <c r="FTP178" t="s">
        <v>1646</v>
      </c>
      <c r="FTQ178" t="s">
        <v>1234</v>
      </c>
      <c r="FTR178" t="s">
        <v>1647</v>
      </c>
      <c r="FTS178" t="s">
        <v>1648</v>
      </c>
      <c r="FTT178" t="s">
        <v>14</v>
      </c>
      <c r="FTU178" s="9">
        <v>45488</v>
      </c>
      <c r="FTV178" s="9"/>
      <c r="FTW178" s="9"/>
      <c r="FTY178" s="10">
        <v>4.8600000000000003</v>
      </c>
      <c r="FUD178">
        <v>33902247</v>
      </c>
      <c r="FUE178" t="s">
        <v>1645</v>
      </c>
      <c r="FUF178" t="s">
        <v>1646</v>
      </c>
      <c r="FUG178" t="s">
        <v>1234</v>
      </c>
      <c r="FUH178" t="s">
        <v>1647</v>
      </c>
      <c r="FUI178" t="s">
        <v>1648</v>
      </c>
      <c r="FUJ178" t="s">
        <v>14</v>
      </c>
      <c r="FUK178" s="9">
        <v>45488</v>
      </c>
      <c r="FUL178" s="9"/>
      <c r="FUM178" s="9"/>
      <c r="FUO178" s="10">
        <v>4.8600000000000003</v>
      </c>
      <c r="FUT178">
        <v>33902247</v>
      </c>
      <c r="FUU178" t="s">
        <v>1645</v>
      </c>
      <c r="FUV178" t="s">
        <v>1646</v>
      </c>
      <c r="FUW178" t="s">
        <v>1234</v>
      </c>
      <c r="FUX178" t="s">
        <v>1647</v>
      </c>
      <c r="FUY178" t="s">
        <v>1648</v>
      </c>
      <c r="FUZ178" t="s">
        <v>14</v>
      </c>
      <c r="FVA178" s="9">
        <v>45488</v>
      </c>
      <c r="FVB178" s="9"/>
      <c r="FVC178" s="9"/>
      <c r="FVE178" s="10">
        <v>4.8600000000000003</v>
      </c>
      <c r="FVJ178">
        <v>33902247</v>
      </c>
      <c r="FVK178" t="s">
        <v>1645</v>
      </c>
      <c r="FVL178" t="s">
        <v>1646</v>
      </c>
      <c r="FVM178" t="s">
        <v>1234</v>
      </c>
      <c r="FVN178" t="s">
        <v>1647</v>
      </c>
      <c r="FVO178" t="s">
        <v>1648</v>
      </c>
      <c r="FVP178" t="s">
        <v>14</v>
      </c>
      <c r="FVQ178" s="9">
        <v>45488</v>
      </c>
      <c r="FVR178" s="9"/>
      <c r="FVS178" s="9"/>
      <c r="FVU178" s="10">
        <v>4.8600000000000003</v>
      </c>
      <c r="FVZ178">
        <v>33902247</v>
      </c>
      <c r="FWA178" t="s">
        <v>1645</v>
      </c>
      <c r="FWB178" t="s">
        <v>1646</v>
      </c>
      <c r="FWC178" t="s">
        <v>1234</v>
      </c>
      <c r="FWD178" t="s">
        <v>1647</v>
      </c>
      <c r="FWE178" t="s">
        <v>1648</v>
      </c>
      <c r="FWF178" t="s">
        <v>14</v>
      </c>
      <c r="FWG178" s="9">
        <v>45488</v>
      </c>
      <c r="FWH178" s="9"/>
      <c r="FWI178" s="9"/>
      <c r="FWK178" s="10">
        <v>4.8600000000000003</v>
      </c>
      <c r="FWP178">
        <v>33902247</v>
      </c>
      <c r="FWQ178" t="s">
        <v>1645</v>
      </c>
      <c r="FWR178" t="s">
        <v>1646</v>
      </c>
      <c r="FWS178" t="s">
        <v>1234</v>
      </c>
      <c r="FWT178" t="s">
        <v>1647</v>
      </c>
      <c r="FWU178" t="s">
        <v>1648</v>
      </c>
      <c r="FWV178" t="s">
        <v>14</v>
      </c>
      <c r="FWW178" s="9">
        <v>45488</v>
      </c>
      <c r="FWX178" s="9"/>
      <c r="FWY178" s="9"/>
      <c r="FXA178" s="10">
        <v>4.8600000000000003</v>
      </c>
      <c r="FXF178">
        <v>33902247</v>
      </c>
      <c r="FXG178" t="s">
        <v>1645</v>
      </c>
      <c r="FXH178" t="s">
        <v>1646</v>
      </c>
      <c r="FXI178" t="s">
        <v>1234</v>
      </c>
      <c r="FXJ178" t="s">
        <v>1647</v>
      </c>
      <c r="FXK178" t="s">
        <v>1648</v>
      </c>
      <c r="FXL178" t="s">
        <v>14</v>
      </c>
      <c r="FXM178" s="9">
        <v>45488</v>
      </c>
      <c r="FXN178" s="9"/>
      <c r="FXO178" s="9"/>
      <c r="FXQ178" s="10">
        <v>4.8600000000000003</v>
      </c>
      <c r="FXV178">
        <v>33902247</v>
      </c>
      <c r="FXW178" t="s">
        <v>1645</v>
      </c>
      <c r="FXX178" t="s">
        <v>1646</v>
      </c>
      <c r="FXY178" t="s">
        <v>1234</v>
      </c>
      <c r="FXZ178" t="s">
        <v>1647</v>
      </c>
      <c r="FYA178" t="s">
        <v>1648</v>
      </c>
      <c r="FYB178" t="s">
        <v>14</v>
      </c>
      <c r="FYC178" s="9">
        <v>45488</v>
      </c>
      <c r="FYD178" s="9"/>
      <c r="FYE178" s="9"/>
      <c r="FYG178" s="10">
        <v>4.8600000000000003</v>
      </c>
      <c r="FYL178">
        <v>33902247</v>
      </c>
      <c r="FYM178" t="s">
        <v>1645</v>
      </c>
      <c r="FYN178" t="s">
        <v>1646</v>
      </c>
      <c r="FYO178" t="s">
        <v>1234</v>
      </c>
      <c r="FYP178" t="s">
        <v>1647</v>
      </c>
      <c r="FYQ178" t="s">
        <v>1648</v>
      </c>
      <c r="FYR178" t="s">
        <v>14</v>
      </c>
      <c r="FYS178" s="9">
        <v>45488</v>
      </c>
      <c r="FYT178" s="9"/>
      <c r="FYU178" s="9"/>
      <c r="FYW178" s="10">
        <v>4.8600000000000003</v>
      </c>
      <c r="FZB178">
        <v>33902247</v>
      </c>
      <c r="FZC178" t="s">
        <v>1645</v>
      </c>
      <c r="FZD178" t="s">
        <v>1646</v>
      </c>
      <c r="FZE178" t="s">
        <v>1234</v>
      </c>
      <c r="FZF178" t="s">
        <v>1647</v>
      </c>
      <c r="FZG178" t="s">
        <v>1648</v>
      </c>
      <c r="FZH178" t="s">
        <v>14</v>
      </c>
      <c r="FZI178" s="9">
        <v>45488</v>
      </c>
      <c r="FZJ178" s="9"/>
      <c r="FZK178" s="9"/>
      <c r="FZM178" s="10">
        <v>4.8600000000000003</v>
      </c>
      <c r="FZR178">
        <v>33902247</v>
      </c>
      <c r="FZS178" t="s">
        <v>1645</v>
      </c>
      <c r="FZT178" t="s">
        <v>1646</v>
      </c>
      <c r="FZU178" t="s">
        <v>1234</v>
      </c>
      <c r="FZV178" t="s">
        <v>1647</v>
      </c>
      <c r="FZW178" t="s">
        <v>1648</v>
      </c>
      <c r="FZX178" t="s">
        <v>14</v>
      </c>
      <c r="FZY178" s="9">
        <v>45488</v>
      </c>
      <c r="FZZ178" s="9"/>
      <c r="GAA178" s="9"/>
      <c r="GAC178" s="10">
        <v>4.8600000000000003</v>
      </c>
      <c r="GAH178">
        <v>33902247</v>
      </c>
      <c r="GAI178" t="s">
        <v>1645</v>
      </c>
      <c r="GAJ178" t="s">
        <v>1646</v>
      </c>
      <c r="GAK178" t="s">
        <v>1234</v>
      </c>
      <c r="GAL178" t="s">
        <v>1647</v>
      </c>
      <c r="GAM178" t="s">
        <v>1648</v>
      </c>
      <c r="GAN178" t="s">
        <v>14</v>
      </c>
      <c r="GAO178" s="9">
        <v>45488</v>
      </c>
      <c r="GAP178" s="9"/>
      <c r="GAQ178" s="9"/>
      <c r="GAS178" s="10">
        <v>4.8600000000000003</v>
      </c>
      <c r="GAX178">
        <v>33902247</v>
      </c>
      <c r="GAY178" t="s">
        <v>1645</v>
      </c>
      <c r="GAZ178" t="s">
        <v>1646</v>
      </c>
      <c r="GBA178" t="s">
        <v>1234</v>
      </c>
      <c r="GBB178" t="s">
        <v>1647</v>
      </c>
      <c r="GBC178" t="s">
        <v>1648</v>
      </c>
      <c r="GBD178" t="s">
        <v>14</v>
      </c>
      <c r="GBE178" s="9">
        <v>45488</v>
      </c>
      <c r="GBF178" s="9"/>
      <c r="GBG178" s="9"/>
      <c r="GBI178" s="10">
        <v>4.8600000000000003</v>
      </c>
      <c r="GBN178">
        <v>33902247</v>
      </c>
      <c r="GBO178" t="s">
        <v>1645</v>
      </c>
      <c r="GBP178" t="s">
        <v>1646</v>
      </c>
      <c r="GBQ178" t="s">
        <v>1234</v>
      </c>
      <c r="GBR178" t="s">
        <v>1647</v>
      </c>
      <c r="GBS178" t="s">
        <v>1648</v>
      </c>
      <c r="GBT178" t="s">
        <v>14</v>
      </c>
      <c r="GBU178" s="9">
        <v>45488</v>
      </c>
      <c r="GBV178" s="9"/>
      <c r="GBW178" s="9"/>
      <c r="GBY178" s="10">
        <v>4.8600000000000003</v>
      </c>
      <c r="GCD178">
        <v>33902247</v>
      </c>
      <c r="GCE178" t="s">
        <v>1645</v>
      </c>
      <c r="GCF178" t="s">
        <v>1646</v>
      </c>
      <c r="GCG178" t="s">
        <v>1234</v>
      </c>
      <c r="GCH178" t="s">
        <v>1647</v>
      </c>
      <c r="GCI178" t="s">
        <v>1648</v>
      </c>
      <c r="GCJ178" t="s">
        <v>14</v>
      </c>
      <c r="GCK178" s="9">
        <v>45488</v>
      </c>
      <c r="GCL178" s="9"/>
      <c r="GCM178" s="9"/>
      <c r="GCO178" s="10">
        <v>4.8600000000000003</v>
      </c>
      <c r="GCT178">
        <v>33902247</v>
      </c>
      <c r="GCU178" t="s">
        <v>1645</v>
      </c>
      <c r="GCV178" t="s">
        <v>1646</v>
      </c>
      <c r="GCW178" t="s">
        <v>1234</v>
      </c>
      <c r="GCX178" t="s">
        <v>1647</v>
      </c>
      <c r="GCY178" t="s">
        <v>1648</v>
      </c>
      <c r="GCZ178" t="s">
        <v>14</v>
      </c>
      <c r="GDA178" s="9">
        <v>45488</v>
      </c>
      <c r="GDB178" s="9"/>
      <c r="GDC178" s="9"/>
      <c r="GDE178" s="10">
        <v>4.8600000000000003</v>
      </c>
      <c r="GDJ178">
        <v>33902247</v>
      </c>
      <c r="GDK178" t="s">
        <v>1645</v>
      </c>
      <c r="GDL178" t="s">
        <v>1646</v>
      </c>
      <c r="GDM178" t="s">
        <v>1234</v>
      </c>
      <c r="GDN178" t="s">
        <v>1647</v>
      </c>
      <c r="GDO178" t="s">
        <v>1648</v>
      </c>
      <c r="GDP178" t="s">
        <v>14</v>
      </c>
      <c r="GDQ178" s="9">
        <v>45488</v>
      </c>
      <c r="GDR178" s="9"/>
      <c r="GDS178" s="9"/>
      <c r="GDU178" s="10">
        <v>4.8600000000000003</v>
      </c>
      <c r="GDZ178">
        <v>33902247</v>
      </c>
      <c r="GEA178" t="s">
        <v>1645</v>
      </c>
      <c r="GEB178" t="s">
        <v>1646</v>
      </c>
      <c r="GEC178" t="s">
        <v>1234</v>
      </c>
      <c r="GED178" t="s">
        <v>1647</v>
      </c>
      <c r="GEE178" t="s">
        <v>1648</v>
      </c>
      <c r="GEF178" t="s">
        <v>14</v>
      </c>
      <c r="GEG178" s="9">
        <v>45488</v>
      </c>
      <c r="GEH178" s="9"/>
      <c r="GEI178" s="9"/>
      <c r="GEK178" s="10">
        <v>4.8600000000000003</v>
      </c>
      <c r="GEP178">
        <v>33902247</v>
      </c>
      <c r="GEQ178" t="s">
        <v>1645</v>
      </c>
      <c r="GER178" t="s">
        <v>1646</v>
      </c>
      <c r="GES178" t="s">
        <v>1234</v>
      </c>
      <c r="GET178" t="s">
        <v>1647</v>
      </c>
      <c r="GEU178" t="s">
        <v>1648</v>
      </c>
      <c r="GEV178" t="s">
        <v>14</v>
      </c>
      <c r="GEW178" s="9">
        <v>45488</v>
      </c>
      <c r="GEX178" s="9"/>
      <c r="GEY178" s="9"/>
      <c r="GFA178" s="10">
        <v>4.8600000000000003</v>
      </c>
      <c r="GFF178">
        <v>33902247</v>
      </c>
      <c r="GFG178" t="s">
        <v>1645</v>
      </c>
      <c r="GFH178" t="s">
        <v>1646</v>
      </c>
      <c r="GFI178" t="s">
        <v>1234</v>
      </c>
      <c r="GFJ178" t="s">
        <v>1647</v>
      </c>
      <c r="GFK178" t="s">
        <v>1648</v>
      </c>
      <c r="GFL178" t="s">
        <v>14</v>
      </c>
      <c r="GFM178" s="9">
        <v>45488</v>
      </c>
      <c r="GFN178" s="9"/>
      <c r="GFO178" s="9"/>
      <c r="GFQ178" s="10">
        <v>4.8600000000000003</v>
      </c>
      <c r="GFV178">
        <v>33902247</v>
      </c>
      <c r="GFW178" t="s">
        <v>1645</v>
      </c>
      <c r="GFX178" t="s">
        <v>1646</v>
      </c>
      <c r="GFY178" t="s">
        <v>1234</v>
      </c>
      <c r="GFZ178" t="s">
        <v>1647</v>
      </c>
      <c r="GGA178" t="s">
        <v>1648</v>
      </c>
      <c r="GGB178" t="s">
        <v>14</v>
      </c>
      <c r="GGC178" s="9">
        <v>45488</v>
      </c>
      <c r="GGD178" s="9"/>
      <c r="GGE178" s="9"/>
      <c r="GGG178" s="10">
        <v>4.8600000000000003</v>
      </c>
      <c r="GGL178">
        <v>33902247</v>
      </c>
      <c r="GGM178" t="s">
        <v>1645</v>
      </c>
      <c r="GGN178" t="s">
        <v>1646</v>
      </c>
      <c r="GGO178" t="s">
        <v>1234</v>
      </c>
      <c r="GGP178" t="s">
        <v>1647</v>
      </c>
      <c r="GGQ178" t="s">
        <v>1648</v>
      </c>
      <c r="GGR178" t="s">
        <v>14</v>
      </c>
      <c r="GGS178" s="9">
        <v>45488</v>
      </c>
      <c r="GGT178" s="9"/>
      <c r="GGU178" s="9"/>
      <c r="GGW178" s="10">
        <v>4.8600000000000003</v>
      </c>
      <c r="GHB178">
        <v>33902247</v>
      </c>
      <c r="GHC178" t="s">
        <v>1645</v>
      </c>
      <c r="GHD178" t="s">
        <v>1646</v>
      </c>
      <c r="GHE178" t="s">
        <v>1234</v>
      </c>
      <c r="GHF178" t="s">
        <v>1647</v>
      </c>
      <c r="GHG178" t="s">
        <v>1648</v>
      </c>
      <c r="GHH178" t="s">
        <v>14</v>
      </c>
      <c r="GHI178" s="9">
        <v>45488</v>
      </c>
      <c r="GHJ178" s="9"/>
      <c r="GHK178" s="9"/>
      <c r="GHM178" s="10">
        <v>4.8600000000000003</v>
      </c>
      <c r="GHR178">
        <v>33902247</v>
      </c>
      <c r="GHS178" t="s">
        <v>1645</v>
      </c>
      <c r="GHT178" t="s">
        <v>1646</v>
      </c>
      <c r="GHU178" t="s">
        <v>1234</v>
      </c>
      <c r="GHV178" t="s">
        <v>1647</v>
      </c>
      <c r="GHW178" t="s">
        <v>1648</v>
      </c>
      <c r="GHX178" t="s">
        <v>14</v>
      </c>
      <c r="GHY178" s="9">
        <v>45488</v>
      </c>
      <c r="GHZ178" s="9"/>
      <c r="GIA178" s="9"/>
      <c r="GIC178" s="10">
        <v>4.8600000000000003</v>
      </c>
      <c r="GIH178">
        <v>33902247</v>
      </c>
      <c r="GII178" t="s">
        <v>1645</v>
      </c>
      <c r="GIJ178" t="s">
        <v>1646</v>
      </c>
      <c r="GIK178" t="s">
        <v>1234</v>
      </c>
      <c r="GIL178" t="s">
        <v>1647</v>
      </c>
      <c r="GIM178" t="s">
        <v>1648</v>
      </c>
      <c r="GIN178" t="s">
        <v>14</v>
      </c>
      <c r="GIO178" s="9">
        <v>45488</v>
      </c>
      <c r="GIP178" s="9"/>
      <c r="GIQ178" s="9"/>
      <c r="GIS178" s="10">
        <v>4.8600000000000003</v>
      </c>
      <c r="GIX178">
        <v>33902247</v>
      </c>
      <c r="GIY178" t="s">
        <v>1645</v>
      </c>
      <c r="GIZ178" t="s">
        <v>1646</v>
      </c>
      <c r="GJA178" t="s">
        <v>1234</v>
      </c>
      <c r="GJB178" t="s">
        <v>1647</v>
      </c>
      <c r="GJC178" t="s">
        <v>1648</v>
      </c>
      <c r="GJD178" t="s">
        <v>14</v>
      </c>
      <c r="GJE178" s="9">
        <v>45488</v>
      </c>
      <c r="GJF178" s="9"/>
      <c r="GJG178" s="9"/>
      <c r="GJI178" s="10">
        <v>4.8600000000000003</v>
      </c>
      <c r="GJN178">
        <v>33902247</v>
      </c>
      <c r="GJO178" t="s">
        <v>1645</v>
      </c>
      <c r="GJP178" t="s">
        <v>1646</v>
      </c>
      <c r="GJQ178" t="s">
        <v>1234</v>
      </c>
      <c r="GJR178" t="s">
        <v>1647</v>
      </c>
      <c r="GJS178" t="s">
        <v>1648</v>
      </c>
      <c r="GJT178" t="s">
        <v>14</v>
      </c>
      <c r="GJU178" s="9">
        <v>45488</v>
      </c>
      <c r="GJV178" s="9"/>
      <c r="GJW178" s="9"/>
      <c r="GJY178" s="10">
        <v>4.8600000000000003</v>
      </c>
      <c r="GKD178">
        <v>33902247</v>
      </c>
      <c r="GKE178" t="s">
        <v>1645</v>
      </c>
      <c r="GKF178" t="s">
        <v>1646</v>
      </c>
      <c r="GKG178" t="s">
        <v>1234</v>
      </c>
      <c r="GKH178" t="s">
        <v>1647</v>
      </c>
      <c r="GKI178" t="s">
        <v>1648</v>
      </c>
      <c r="GKJ178" t="s">
        <v>14</v>
      </c>
      <c r="GKK178" s="9">
        <v>45488</v>
      </c>
      <c r="GKL178" s="9"/>
      <c r="GKM178" s="9"/>
      <c r="GKO178" s="10">
        <v>4.8600000000000003</v>
      </c>
      <c r="GKT178">
        <v>33902247</v>
      </c>
      <c r="GKU178" t="s">
        <v>1645</v>
      </c>
      <c r="GKV178" t="s">
        <v>1646</v>
      </c>
      <c r="GKW178" t="s">
        <v>1234</v>
      </c>
      <c r="GKX178" t="s">
        <v>1647</v>
      </c>
      <c r="GKY178" t="s">
        <v>1648</v>
      </c>
      <c r="GKZ178" t="s">
        <v>14</v>
      </c>
      <c r="GLA178" s="9">
        <v>45488</v>
      </c>
      <c r="GLB178" s="9"/>
      <c r="GLC178" s="9"/>
      <c r="GLE178" s="10">
        <v>4.8600000000000003</v>
      </c>
      <c r="GLJ178">
        <v>33902247</v>
      </c>
      <c r="GLK178" t="s">
        <v>1645</v>
      </c>
      <c r="GLL178" t="s">
        <v>1646</v>
      </c>
      <c r="GLM178" t="s">
        <v>1234</v>
      </c>
      <c r="GLN178" t="s">
        <v>1647</v>
      </c>
      <c r="GLO178" t="s">
        <v>1648</v>
      </c>
      <c r="GLP178" t="s">
        <v>14</v>
      </c>
      <c r="GLQ178" s="9">
        <v>45488</v>
      </c>
      <c r="GLR178" s="9"/>
      <c r="GLS178" s="9"/>
      <c r="GLU178" s="10">
        <v>4.8600000000000003</v>
      </c>
      <c r="GLZ178">
        <v>33902247</v>
      </c>
      <c r="GMA178" t="s">
        <v>1645</v>
      </c>
      <c r="GMB178" t="s">
        <v>1646</v>
      </c>
      <c r="GMC178" t="s">
        <v>1234</v>
      </c>
      <c r="GMD178" t="s">
        <v>1647</v>
      </c>
      <c r="GME178" t="s">
        <v>1648</v>
      </c>
      <c r="GMF178" t="s">
        <v>14</v>
      </c>
      <c r="GMG178" s="9">
        <v>45488</v>
      </c>
      <c r="GMH178" s="9"/>
      <c r="GMI178" s="9"/>
      <c r="GMK178" s="10">
        <v>4.8600000000000003</v>
      </c>
      <c r="GMP178">
        <v>33902247</v>
      </c>
      <c r="GMQ178" t="s">
        <v>1645</v>
      </c>
      <c r="GMR178" t="s">
        <v>1646</v>
      </c>
      <c r="GMS178" t="s">
        <v>1234</v>
      </c>
      <c r="GMT178" t="s">
        <v>1647</v>
      </c>
      <c r="GMU178" t="s">
        <v>1648</v>
      </c>
      <c r="GMV178" t="s">
        <v>14</v>
      </c>
      <c r="GMW178" s="9">
        <v>45488</v>
      </c>
      <c r="GMX178" s="9"/>
      <c r="GMY178" s="9"/>
      <c r="GNA178" s="10">
        <v>4.8600000000000003</v>
      </c>
      <c r="GNF178">
        <v>33902247</v>
      </c>
      <c r="GNG178" t="s">
        <v>1645</v>
      </c>
      <c r="GNH178" t="s">
        <v>1646</v>
      </c>
      <c r="GNI178" t="s">
        <v>1234</v>
      </c>
      <c r="GNJ178" t="s">
        <v>1647</v>
      </c>
      <c r="GNK178" t="s">
        <v>1648</v>
      </c>
      <c r="GNL178" t="s">
        <v>14</v>
      </c>
      <c r="GNM178" s="9">
        <v>45488</v>
      </c>
      <c r="GNN178" s="9"/>
      <c r="GNO178" s="9"/>
      <c r="GNQ178" s="10">
        <v>4.8600000000000003</v>
      </c>
      <c r="GNV178">
        <v>33902247</v>
      </c>
      <c r="GNW178" t="s">
        <v>1645</v>
      </c>
      <c r="GNX178" t="s">
        <v>1646</v>
      </c>
      <c r="GNY178" t="s">
        <v>1234</v>
      </c>
      <c r="GNZ178" t="s">
        <v>1647</v>
      </c>
      <c r="GOA178" t="s">
        <v>1648</v>
      </c>
      <c r="GOB178" t="s">
        <v>14</v>
      </c>
      <c r="GOC178" s="9">
        <v>45488</v>
      </c>
      <c r="GOD178" s="9"/>
      <c r="GOE178" s="9"/>
      <c r="GOG178" s="10">
        <v>4.8600000000000003</v>
      </c>
      <c r="GOL178">
        <v>33902247</v>
      </c>
      <c r="GOM178" t="s">
        <v>1645</v>
      </c>
      <c r="GON178" t="s">
        <v>1646</v>
      </c>
      <c r="GOO178" t="s">
        <v>1234</v>
      </c>
      <c r="GOP178" t="s">
        <v>1647</v>
      </c>
      <c r="GOQ178" t="s">
        <v>1648</v>
      </c>
      <c r="GOR178" t="s">
        <v>14</v>
      </c>
      <c r="GOS178" s="9">
        <v>45488</v>
      </c>
      <c r="GOT178" s="9"/>
      <c r="GOU178" s="9"/>
      <c r="GOW178" s="10">
        <v>4.8600000000000003</v>
      </c>
      <c r="GPB178">
        <v>33902247</v>
      </c>
      <c r="GPC178" t="s">
        <v>1645</v>
      </c>
      <c r="GPD178" t="s">
        <v>1646</v>
      </c>
      <c r="GPE178" t="s">
        <v>1234</v>
      </c>
      <c r="GPF178" t="s">
        <v>1647</v>
      </c>
      <c r="GPG178" t="s">
        <v>1648</v>
      </c>
      <c r="GPH178" t="s">
        <v>14</v>
      </c>
      <c r="GPI178" s="9">
        <v>45488</v>
      </c>
      <c r="GPJ178" s="9"/>
      <c r="GPK178" s="9"/>
      <c r="GPM178" s="10">
        <v>4.8600000000000003</v>
      </c>
      <c r="GPR178">
        <v>33902247</v>
      </c>
      <c r="GPS178" t="s">
        <v>1645</v>
      </c>
      <c r="GPT178" t="s">
        <v>1646</v>
      </c>
      <c r="GPU178" t="s">
        <v>1234</v>
      </c>
      <c r="GPV178" t="s">
        <v>1647</v>
      </c>
      <c r="GPW178" t="s">
        <v>1648</v>
      </c>
      <c r="GPX178" t="s">
        <v>14</v>
      </c>
      <c r="GPY178" s="9">
        <v>45488</v>
      </c>
      <c r="GPZ178" s="9"/>
      <c r="GQA178" s="9"/>
      <c r="GQC178" s="10">
        <v>4.8600000000000003</v>
      </c>
      <c r="GQH178">
        <v>33902247</v>
      </c>
      <c r="GQI178" t="s">
        <v>1645</v>
      </c>
      <c r="GQJ178" t="s">
        <v>1646</v>
      </c>
      <c r="GQK178" t="s">
        <v>1234</v>
      </c>
      <c r="GQL178" t="s">
        <v>1647</v>
      </c>
      <c r="GQM178" t="s">
        <v>1648</v>
      </c>
      <c r="GQN178" t="s">
        <v>14</v>
      </c>
      <c r="GQO178" s="9">
        <v>45488</v>
      </c>
      <c r="GQP178" s="9"/>
      <c r="GQQ178" s="9"/>
      <c r="GQS178" s="10">
        <v>4.8600000000000003</v>
      </c>
      <c r="GQX178">
        <v>33902247</v>
      </c>
      <c r="GQY178" t="s">
        <v>1645</v>
      </c>
      <c r="GQZ178" t="s">
        <v>1646</v>
      </c>
      <c r="GRA178" t="s">
        <v>1234</v>
      </c>
      <c r="GRB178" t="s">
        <v>1647</v>
      </c>
      <c r="GRC178" t="s">
        <v>1648</v>
      </c>
      <c r="GRD178" t="s">
        <v>14</v>
      </c>
      <c r="GRE178" s="9">
        <v>45488</v>
      </c>
      <c r="GRF178" s="9"/>
      <c r="GRG178" s="9"/>
      <c r="GRI178" s="10">
        <v>4.8600000000000003</v>
      </c>
      <c r="GRN178">
        <v>33902247</v>
      </c>
      <c r="GRO178" t="s">
        <v>1645</v>
      </c>
      <c r="GRP178" t="s">
        <v>1646</v>
      </c>
      <c r="GRQ178" t="s">
        <v>1234</v>
      </c>
      <c r="GRR178" t="s">
        <v>1647</v>
      </c>
      <c r="GRS178" t="s">
        <v>1648</v>
      </c>
      <c r="GRT178" t="s">
        <v>14</v>
      </c>
      <c r="GRU178" s="9">
        <v>45488</v>
      </c>
      <c r="GRV178" s="9"/>
      <c r="GRW178" s="9"/>
      <c r="GRY178" s="10">
        <v>4.8600000000000003</v>
      </c>
      <c r="GSD178">
        <v>33902247</v>
      </c>
      <c r="GSE178" t="s">
        <v>1645</v>
      </c>
      <c r="GSF178" t="s">
        <v>1646</v>
      </c>
      <c r="GSG178" t="s">
        <v>1234</v>
      </c>
      <c r="GSH178" t="s">
        <v>1647</v>
      </c>
      <c r="GSI178" t="s">
        <v>1648</v>
      </c>
      <c r="GSJ178" t="s">
        <v>14</v>
      </c>
      <c r="GSK178" s="9">
        <v>45488</v>
      </c>
      <c r="GSL178" s="9"/>
      <c r="GSM178" s="9"/>
      <c r="GSO178" s="10">
        <v>4.8600000000000003</v>
      </c>
      <c r="GST178">
        <v>33902247</v>
      </c>
      <c r="GSU178" t="s">
        <v>1645</v>
      </c>
      <c r="GSV178" t="s">
        <v>1646</v>
      </c>
      <c r="GSW178" t="s">
        <v>1234</v>
      </c>
      <c r="GSX178" t="s">
        <v>1647</v>
      </c>
      <c r="GSY178" t="s">
        <v>1648</v>
      </c>
      <c r="GSZ178" t="s">
        <v>14</v>
      </c>
      <c r="GTA178" s="9">
        <v>45488</v>
      </c>
      <c r="GTB178" s="9"/>
      <c r="GTC178" s="9"/>
      <c r="GTE178" s="10">
        <v>4.8600000000000003</v>
      </c>
      <c r="GTJ178">
        <v>33902247</v>
      </c>
      <c r="GTK178" t="s">
        <v>1645</v>
      </c>
      <c r="GTL178" t="s">
        <v>1646</v>
      </c>
      <c r="GTM178" t="s">
        <v>1234</v>
      </c>
      <c r="GTN178" t="s">
        <v>1647</v>
      </c>
      <c r="GTO178" t="s">
        <v>1648</v>
      </c>
      <c r="GTP178" t="s">
        <v>14</v>
      </c>
      <c r="GTQ178" s="9">
        <v>45488</v>
      </c>
      <c r="GTR178" s="9"/>
      <c r="GTS178" s="9"/>
      <c r="GTU178" s="10">
        <v>4.8600000000000003</v>
      </c>
      <c r="GTZ178">
        <v>33902247</v>
      </c>
      <c r="GUA178" t="s">
        <v>1645</v>
      </c>
      <c r="GUB178" t="s">
        <v>1646</v>
      </c>
      <c r="GUC178" t="s">
        <v>1234</v>
      </c>
      <c r="GUD178" t="s">
        <v>1647</v>
      </c>
      <c r="GUE178" t="s">
        <v>1648</v>
      </c>
      <c r="GUF178" t="s">
        <v>14</v>
      </c>
      <c r="GUG178" s="9">
        <v>45488</v>
      </c>
      <c r="GUH178" s="9"/>
      <c r="GUI178" s="9"/>
      <c r="GUK178" s="10">
        <v>4.8600000000000003</v>
      </c>
      <c r="GUP178">
        <v>33902247</v>
      </c>
      <c r="GUQ178" t="s">
        <v>1645</v>
      </c>
      <c r="GUR178" t="s">
        <v>1646</v>
      </c>
      <c r="GUS178" t="s">
        <v>1234</v>
      </c>
      <c r="GUT178" t="s">
        <v>1647</v>
      </c>
      <c r="GUU178" t="s">
        <v>1648</v>
      </c>
      <c r="GUV178" t="s">
        <v>14</v>
      </c>
      <c r="GUW178" s="9">
        <v>45488</v>
      </c>
      <c r="GUX178" s="9"/>
      <c r="GUY178" s="9"/>
      <c r="GVA178" s="10">
        <v>4.8600000000000003</v>
      </c>
      <c r="GVF178">
        <v>33902247</v>
      </c>
      <c r="GVG178" t="s">
        <v>1645</v>
      </c>
      <c r="GVH178" t="s">
        <v>1646</v>
      </c>
      <c r="GVI178" t="s">
        <v>1234</v>
      </c>
      <c r="GVJ178" t="s">
        <v>1647</v>
      </c>
      <c r="GVK178" t="s">
        <v>1648</v>
      </c>
      <c r="GVL178" t="s">
        <v>14</v>
      </c>
      <c r="GVM178" s="9">
        <v>45488</v>
      </c>
      <c r="GVN178" s="9"/>
      <c r="GVO178" s="9"/>
      <c r="GVQ178" s="10">
        <v>4.8600000000000003</v>
      </c>
      <c r="GVV178">
        <v>33902247</v>
      </c>
      <c r="GVW178" t="s">
        <v>1645</v>
      </c>
      <c r="GVX178" t="s">
        <v>1646</v>
      </c>
      <c r="GVY178" t="s">
        <v>1234</v>
      </c>
      <c r="GVZ178" t="s">
        <v>1647</v>
      </c>
      <c r="GWA178" t="s">
        <v>1648</v>
      </c>
      <c r="GWB178" t="s">
        <v>14</v>
      </c>
      <c r="GWC178" s="9">
        <v>45488</v>
      </c>
      <c r="GWD178" s="9"/>
      <c r="GWE178" s="9"/>
      <c r="GWG178" s="10">
        <v>4.8600000000000003</v>
      </c>
      <c r="GWL178">
        <v>33902247</v>
      </c>
      <c r="GWM178" t="s">
        <v>1645</v>
      </c>
      <c r="GWN178" t="s">
        <v>1646</v>
      </c>
      <c r="GWO178" t="s">
        <v>1234</v>
      </c>
      <c r="GWP178" t="s">
        <v>1647</v>
      </c>
      <c r="GWQ178" t="s">
        <v>1648</v>
      </c>
      <c r="GWR178" t="s">
        <v>14</v>
      </c>
      <c r="GWS178" s="9">
        <v>45488</v>
      </c>
      <c r="GWT178" s="9"/>
      <c r="GWU178" s="9"/>
      <c r="GWW178" s="10">
        <v>4.8600000000000003</v>
      </c>
      <c r="GXB178">
        <v>33902247</v>
      </c>
      <c r="GXC178" t="s">
        <v>1645</v>
      </c>
      <c r="GXD178" t="s">
        <v>1646</v>
      </c>
      <c r="GXE178" t="s">
        <v>1234</v>
      </c>
      <c r="GXF178" t="s">
        <v>1647</v>
      </c>
      <c r="GXG178" t="s">
        <v>1648</v>
      </c>
      <c r="GXH178" t="s">
        <v>14</v>
      </c>
      <c r="GXI178" s="9">
        <v>45488</v>
      </c>
      <c r="GXJ178" s="9"/>
      <c r="GXK178" s="9"/>
      <c r="GXM178" s="10">
        <v>4.8600000000000003</v>
      </c>
      <c r="GXR178">
        <v>33902247</v>
      </c>
      <c r="GXS178" t="s">
        <v>1645</v>
      </c>
      <c r="GXT178" t="s">
        <v>1646</v>
      </c>
      <c r="GXU178" t="s">
        <v>1234</v>
      </c>
      <c r="GXV178" t="s">
        <v>1647</v>
      </c>
      <c r="GXW178" t="s">
        <v>1648</v>
      </c>
      <c r="GXX178" t="s">
        <v>14</v>
      </c>
      <c r="GXY178" s="9">
        <v>45488</v>
      </c>
      <c r="GXZ178" s="9"/>
      <c r="GYA178" s="9"/>
      <c r="GYC178" s="10">
        <v>4.8600000000000003</v>
      </c>
      <c r="GYH178">
        <v>33902247</v>
      </c>
      <c r="GYI178" t="s">
        <v>1645</v>
      </c>
      <c r="GYJ178" t="s">
        <v>1646</v>
      </c>
      <c r="GYK178" t="s">
        <v>1234</v>
      </c>
      <c r="GYL178" t="s">
        <v>1647</v>
      </c>
      <c r="GYM178" t="s">
        <v>1648</v>
      </c>
      <c r="GYN178" t="s">
        <v>14</v>
      </c>
      <c r="GYO178" s="9">
        <v>45488</v>
      </c>
      <c r="GYP178" s="9"/>
      <c r="GYQ178" s="9"/>
      <c r="GYS178" s="10">
        <v>4.8600000000000003</v>
      </c>
      <c r="GYX178">
        <v>33902247</v>
      </c>
      <c r="GYY178" t="s">
        <v>1645</v>
      </c>
      <c r="GYZ178" t="s">
        <v>1646</v>
      </c>
      <c r="GZA178" t="s">
        <v>1234</v>
      </c>
      <c r="GZB178" t="s">
        <v>1647</v>
      </c>
      <c r="GZC178" t="s">
        <v>1648</v>
      </c>
      <c r="GZD178" t="s">
        <v>14</v>
      </c>
      <c r="GZE178" s="9">
        <v>45488</v>
      </c>
      <c r="GZF178" s="9"/>
      <c r="GZG178" s="9"/>
      <c r="GZI178" s="10">
        <v>4.8600000000000003</v>
      </c>
      <c r="GZN178">
        <v>33902247</v>
      </c>
      <c r="GZO178" t="s">
        <v>1645</v>
      </c>
      <c r="GZP178" t="s">
        <v>1646</v>
      </c>
      <c r="GZQ178" t="s">
        <v>1234</v>
      </c>
      <c r="GZR178" t="s">
        <v>1647</v>
      </c>
      <c r="GZS178" t="s">
        <v>1648</v>
      </c>
      <c r="GZT178" t="s">
        <v>14</v>
      </c>
      <c r="GZU178" s="9">
        <v>45488</v>
      </c>
      <c r="GZV178" s="9"/>
      <c r="GZW178" s="9"/>
      <c r="GZY178" s="10">
        <v>4.8600000000000003</v>
      </c>
      <c r="HAD178">
        <v>33902247</v>
      </c>
      <c r="HAE178" t="s">
        <v>1645</v>
      </c>
      <c r="HAF178" t="s">
        <v>1646</v>
      </c>
      <c r="HAG178" t="s">
        <v>1234</v>
      </c>
      <c r="HAH178" t="s">
        <v>1647</v>
      </c>
      <c r="HAI178" t="s">
        <v>1648</v>
      </c>
      <c r="HAJ178" t="s">
        <v>14</v>
      </c>
      <c r="HAK178" s="9">
        <v>45488</v>
      </c>
      <c r="HAL178" s="9"/>
      <c r="HAM178" s="9"/>
      <c r="HAO178" s="10">
        <v>4.8600000000000003</v>
      </c>
      <c r="HAT178">
        <v>33902247</v>
      </c>
      <c r="HAU178" t="s">
        <v>1645</v>
      </c>
      <c r="HAV178" t="s">
        <v>1646</v>
      </c>
      <c r="HAW178" t="s">
        <v>1234</v>
      </c>
      <c r="HAX178" t="s">
        <v>1647</v>
      </c>
      <c r="HAY178" t="s">
        <v>1648</v>
      </c>
      <c r="HAZ178" t="s">
        <v>14</v>
      </c>
      <c r="HBA178" s="9">
        <v>45488</v>
      </c>
      <c r="HBB178" s="9"/>
      <c r="HBC178" s="9"/>
      <c r="HBE178" s="10">
        <v>4.8600000000000003</v>
      </c>
      <c r="HBJ178">
        <v>33902247</v>
      </c>
      <c r="HBK178" t="s">
        <v>1645</v>
      </c>
      <c r="HBL178" t="s">
        <v>1646</v>
      </c>
      <c r="HBM178" t="s">
        <v>1234</v>
      </c>
      <c r="HBN178" t="s">
        <v>1647</v>
      </c>
      <c r="HBO178" t="s">
        <v>1648</v>
      </c>
      <c r="HBP178" t="s">
        <v>14</v>
      </c>
      <c r="HBQ178" s="9">
        <v>45488</v>
      </c>
      <c r="HBR178" s="9"/>
      <c r="HBS178" s="9"/>
      <c r="HBU178" s="10">
        <v>4.8600000000000003</v>
      </c>
      <c r="HBZ178">
        <v>33902247</v>
      </c>
      <c r="HCA178" t="s">
        <v>1645</v>
      </c>
      <c r="HCB178" t="s">
        <v>1646</v>
      </c>
      <c r="HCC178" t="s">
        <v>1234</v>
      </c>
      <c r="HCD178" t="s">
        <v>1647</v>
      </c>
      <c r="HCE178" t="s">
        <v>1648</v>
      </c>
      <c r="HCF178" t="s">
        <v>14</v>
      </c>
      <c r="HCG178" s="9">
        <v>45488</v>
      </c>
      <c r="HCH178" s="9"/>
      <c r="HCI178" s="9"/>
      <c r="HCK178" s="10">
        <v>4.8600000000000003</v>
      </c>
      <c r="HCP178">
        <v>33902247</v>
      </c>
      <c r="HCQ178" t="s">
        <v>1645</v>
      </c>
      <c r="HCR178" t="s">
        <v>1646</v>
      </c>
      <c r="HCS178" t="s">
        <v>1234</v>
      </c>
      <c r="HCT178" t="s">
        <v>1647</v>
      </c>
      <c r="HCU178" t="s">
        <v>1648</v>
      </c>
      <c r="HCV178" t="s">
        <v>14</v>
      </c>
      <c r="HCW178" s="9">
        <v>45488</v>
      </c>
      <c r="HCX178" s="9"/>
      <c r="HCY178" s="9"/>
      <c r="HDA178" s="10">
        <v>4.8600000000000003</v>
      </c>
      <c r="HDF178">
        <v>33902247</v>
      </c>
      <c r="HDG178" t="s">
        <v>1645</v>
      </c>
      <c r="HDH178" t="s">
        <v>1646</v>
      </c>
      <c r="HDI178" t="s">
        <v>1234</v>
      </c>
      <c r="HDJ178" t="s">
        <v>1647</v>
      </c>
      <c r="HDK178" t="s">
        <v>1648</v>
      </c>
      <c r="HDL178" t="s">
        <v>14</v>
      </c>
      <c r="HDM178" s="9">
        <v>45488</v>
      </c>
      <c r="HDN178" s="9"/>
      <c r="HDO178" s="9"/>
      <c r="HDQ178" s="10">
        <v>4.8600000000000003</v>
      </c>
      <c r="HDV178">
        <v>33902247</v>
      </c>
      <c r="HDW178" t="s">
        <v>1645</v>
      </c>
      <c r="HDX178" t="s">
        <v>1646</v>
      </c>
      <c r="HDY178" t="s">
        <v>1234</v>
      </c>
      <c r="HDZ178" t="s">
        <v>1647</v>
      </c>
      <c r="HEA178" t="s">
        <v>1648</v>
      </c>
      <c r="HEB178" t="s">
        <v>14</v>
      </c>
      <c r="HEC178" s="9">
        <v>45488</v>
      </c>
      <c r="HED178" s="9"/>
      <c r="HEE178" s="9"/>
      <c r="HEG178" s="10">
        <v>4.8600000000000003</v>
      </c>
      <c r="HEL178">
        <v>33902247</v>
      </c>
      <c r="HEM178" t="s">
        <v>1645</v>
      </c>
      <c r="HEN178" t="s">
        <v>1646</v>
      </c>
      <c r="HEO178" t="s">
        <v>1234</v>
      </c>
      <c r="HEP178" t="s">
        <v>1647</v>
      </c>
      <c r="HEQ178" t="s">
        <v>1648</v>
      </c>
      <c r="HER178" t="s">
        <v>14</v>
      </c>
      <c r="HES178" s="9">
        <v>45488</v>
      </c>
      <c r="HET178" s="9"/>
      <c r="HEU178" s="9"/>
      <c r="HEW178" s="10">
        <v>4.8600000000000003</v>
      </c>
      <c r="HFB178">
        <v>33902247</v>
      </c>
      <c r="HFC178" t="s">
        <v>1645</v>
      </c>
      <c r="HFD178" t="s">
        <v>1646</v>
      </c>
      <c r="HFE178" t="s">
        <v>1234</v>
      </c>
      <c r="HFF178" t="s">
        <v>1647</v>
      </c>
      <c r="HFG178" t="s">
        <v>1648</v>
      </c>
      <c r="HFH178" t="s">
        <v>14</v>
      </c>
      <c r="HFI178" s="9">
        <v>45488</v>
      </c>
      <c r="HFJ178" s="9"/>
      <c r="HFK178" s="9"/>
      <c r="HFM178" s="10">
        <v>4.8600000000000003</v>
      </c>
      <c r="HFR178">
        <v>33902247</v>
      </c>
      <c r="HFS178" t="s">
        <v>1645</v>
      </c>
      <c r="HFT178" t="s">
        <v>1646</v>
      </c>
      <c r="HFU178" t="s">
        <v>1234</v>
      </c>
      <c r="HFV178" t="s">
        <v>1647</v>
      </c>
      <c r="HFW178" t="s">
        <v>1648</v>
      </c>
      <c r="HFX178" t="s">
        <v>14</v>
      </c>
      <c r="HFY178" s="9">
        <v>45488</v>
      </c>
      <c r="HFZ178" s="9"/>
      <c r="HGA178" s="9"/>
      <c r="HGC178" s="10">
        <v>4.8600000000000003</v>
      </c>
      <c r="HGH178">
        <v>33902247</v>
      </c>
      <c r="HGI178" t="s">
        <v>1645</v>
      </c>
      <c r="HGJ178" t="s">
        <v>1646</v>
      </c>
      <c r="HGK178" t="s">
        <v>1234</v>
      </c>
      <c r="HGL178" t="s">
        <v>1647</v>
      </c>
      <c r="HGM178" t="s">
        <v>1648</v>
      </c>
      <c r="HGN178" t="s">
        <v>14</v>
      </c>
      <c r="HGO178" s="9">
        <v>45488</v>
      </c>
      <c r="HGP178" s="9"/>
      <c r="HGQ178" s="9"/>
      <c r="HGS178" s="10">
        <v>4.8600000000000003</v>
      </c>
      <c r="HGX178">
        <v>33902247</v>
      </c>
      <c r="HGY178" t="s">
        <v>1645</v>
      </c>
      <c r="HGZ178" t="s">
        <v>1646</v>
      </c>
      <c r="HHA178" t="s">
        <v>1234</v>
      </c>
      <c r="HHB178" t="s">
        <v>1647</v>
      </c>
      <c r="HHC178" t="s">
        <v>1648</v>
      </c>
      <c r="HHD178" t="s">
        <v>14</v>
      </c>
      <c r="HHE178" s="9">
        <v>45488</v>
      </c>
      <c r="HHF178" s="9"/>
      <c r="HHG178" s="9"/>
      <c r="HHI178" s="10">
        <v>4.8600000000000003</v>
      </c>
      <c r="HHN178">
        <v>33902247</v>
      </c>
      <c r="HHO178" t="s">
        <v>1645</v>
      </c>
      <c r="HHP178" t="s">
        <v>1646</v>
      </c>
      <c r="HHQ178" t="s">
        <v>1234</v>
      </c>
      <c r="HHR178" t="s">
        <v>1647</v>
      </c>
      <c r="HHS178" t="s">
        <v>1648</v>
      </c>
      <c r="HHT178" t="s">
        <v>14</v>
      </c>
      <c r="HHU178" s="9">
        <v>45488</v>
      </c>
      <c r="HHV178" s="9"/>
      <c r="HHW178" s="9"/>
      <c r="HHY178" s="10">
        <v>4.8600000000000003</v>
      </c>
      <c r="HID178">
        <v>33902247</v>
      </c>
      <c r="HIE178" t="s">
        <v>1645</v>
      </c>
      <c r="HIF178" t="s">
        <v>1646</v>
      </c>
      <c r="HIG178" t="s">
        <v>1234</v>
      </c>
      <c r="HIH178" t="s">
        <v>1647</v>
      </c>
      <c r="HII178" t="s">
        <v>1648</v>
      </c>
      <c r="HIJ178" t="s">
        <v>14</v>
      </c>
      <c r="HIK178" s="9">
        <v>45488</v>
      </c>
      <c r="HIL178" s="9"/>
      <c r="HIM178" s="9"/>
      <c r="HIO178" s="10">
        <v>4.8600000000000003</v>
      </c>
      <c r="HIT178">
        <v>33902247</v>
      </c>
      <c r="HIU178" t="s">
        <v>1645</v>
      </c>
      <c r="HIV178" t="s">
        <v>1646</v>
      </c>
      <c r="HIW178" t="s">
        <v>1234</v>
      </c>
      <c r="HIX178" t="s">
        <v>1647</v>
      </c>
      <c r="HIY178" t="s">
        <v>1648</v>
      </c>
      <c r="HIZ178" t="s">
        <v>14</v>
      </c>
      <c r="HJA178" s="9">
        <v>45488</v>
      </c>
      <c r="HJB178" s="9"/>
      <c r="HJC178" s="9"/>
      <c r="HJE178" s="10">
        <v>4.8600000000000003</v>
      </c>
      <c r="HJJ178">
        <v>33902247</v>
      </c>
      <c r="HJK178" t="s">
        <v>1645</v>
      </c>
      <c r="HJL178" t="s">
        <v>1646</v>
      </c>
      <c r="HJM178" t="s">
        <v>1234</v>
      </c>
      <c r="HJN178" t="s">
        <v>1647</v>
      </c>
      <c r="HJO178" t="s">
        <v>1648</v>
      </c>
      <c r="HJP178" t="s">
        <v>14</v>
      </c>
      <c r="HJQ178" s="9">
        <v>45488</v>
      </c>
      <c r="HJR178" s="9"/>
      <c r="HJS178" s="9"/>
      <c r="HJU178" s="10">
        <v>4.8600000000000003</v>
      </c>
      <c r="HJZ178">
        <v>33902247</v>
      </c>
      <c r="HKA178" t="s">
        <v>1645</v>
      </c>
      <c r="HKB178" t="s">
        <v>1646</v>
      </c>
      <c r="HKC178" t="s">
        <v>1234</v>
      </c>
      <c r="HKD178" t="s">
        <v>1647</v>
      </c>
      <c r="HKE178" t="s">
        <v>1648</v>
      </c>
      <c r="HKF178" t="s">
        <v>14</v>
      </c>
      <c r="HKG178" s="9">
        <v>45488</v>
      </c>
      <c r="HKH178" s="9"/>
      <c r="HKI178" s="9"/>
      <c r="HKK178" s="10">
        <v>4.8600000000000003</v>
      </c>
      <c r="HKP178">
        <v>33902247</v>
      </c>
      <c r="HKQ178" t="s">
        <v>1645</v>
      </c>
      <c r="HKR178" t="s">
        <v>1646</v>
      </c>
      <c r="HKS178" t="s">
        <v>1234</v>
      </c>
      <c r="HKT178" t="s">
        <v>1647</v>
      </c>
      <c r="HKU178" t="s">
        <v>1648</v>
      </c>
      <c r="HKV178" t="s">
        <v>14</v>
      </c>
      <c r="HKW178" s="9">
        <v>45488</v>
      </c>
      <c r="HKX178" s="9"/>
      <c r="HKY178" s="9"/>
      <c r="HLA178" s="10">
        <v>4.8600000000000003</v>
      </c>
      <c r="HLF178">
        <v>33902247</v>
      </c>
      <c r="HLG178" t="s">
        <v>1645</v>
      </c>
      <c r="HLH178" t="s">
        <v>1646</v>
      </c>
      <c r="HLI178" t="s">
        <v>1234</v>
      </c>
      <c r="HLJ178" t="s">
        <v>1647</v>
      </c>
      <c r="HLK178" t="s">
        <v>1648</v>
      </c>
      <c r="HLL178" t="s">
        <v>14</v>
      </c>
      <c r="HLM178" s="9">
        <v>45488</v>
      </c>
      <c r="HLN178" s="9"/>
      <c r="HLO178" s="9"/>
      <c r="HLQ178" s="10">
        <v>4.8600000000000003</v>
      </c>
      <c r="HLV178">
        <v>33902247</v>
      </c>
      <c r="HLW178" t="s">
        <v>1645</v>
      </c>
      <c r="HLX178" t="s">
        <v>1646</v>
      </c>
      <c r="HLY178" t="s">
        <v>1234</v>
      </c>
      <c r="HLZ178" t="s">
        <v>1647</v>
      </c>
      <c r="HMA178" t="s">
        <v>1648</v>
      </c>
      <c r="HMB178" t="s">
        <v>14</v>
      </c>
      <c r="HMC178" s="9">
        <v>45488</v>
      </c>
      <c r="HMD178" s="9"/>
      <c r="HME178" s="9"/>
      <c r="HMG178" s="10">
        <v>4.8600000000000003</v>
      </c>
      <c r="HML178">
        <v>33902247</v>
      </c>
      <c r="HMM178" t="s">
        <v>1645</v>
      </c>
      <c r="HMN178" t="s">
        <v>1646</v>
      </c>
      <c r="HMO178" t="s">
        <v>1234</v>
      </c>
      <c r="HMP178" t="s">
        <v>1647</v>
      </c>
      <c r="HMQ178" t="s">
        <v>1648</v>
      </c>
      <c r="HMR178" t="s">
        <v>14</v>
      </c>
      <c r="HMS178" s="9">
        <v>45488</v>
      </c>
      <c r="HMT178" s="9"/>
      <c r="HMU178" s="9"/>
      <c r="HMW178" s="10">
        <v>4.8600000000000003</v>
      </c>
      <c r="HNB178">
        <v>33902247</v>
      </c>
      <c r="HNC178" t="s">
        <v>1645</v>
      </c>
      <c r="HND178" t="s">
        <v>1646</v>
      </c>
      <c r="HNE178" t="s">
        <v>1234</v>
      </c>
      <c r="HNF178" t="s">
        <v>1647</v>
      </c>
      <c r="HNG178" t="s">
        <v>1648</v>
      </c>
      <c r="HNH178" t="s">
        <v>14</v>
      </c>
      <c r="HNI178" s="9">
        <v>45488</v>
      </c>
      <c r="HNJ178" s="9"/>
      <c r="HNK178" s="9"/>
      <c r="HNM178" s="10">
        <v>4.8600000000000003</v>
      </c>
      <c r="HNR178">
        <v>33902247</v>
      </c>
      <c r="HNS178" t="s">
        <v>1645</v>
      </c>
      <c r="HNT178" t="s">
        <v>1646</v>
      </c>
      <c r="HNU178" t="s">
        <v>1234</v>
      </c>
      <c r="HNV178" t="s">
        <v>1647</v>
      </c>
      <c r="HNW178" t="s">
        <v>1648</v>
      </c>
      <c r="HNX178" t="s">
        <v>14</v>
      </c>
      <c r="HNY178" s="9">
        <v>45488</v>
      </c>
      <c r="HNZ178" s="9"/>
      <c r="HOA178" s="9"/>
      <c r="HOC178" s="10">
        <v>4.8600000000000003</v>
      </c>
      <c r="HOH178">
        <v>33902247</v>
      </c>
      <c r="HOI178" t="s">
        <v>1645</v>
      </c>
      <c r="HOJ178" t="s">
        <v>1646</v>
      </c>
      <c r="HOK178" t="s">
        <v>1234</v>
      </c>
      <c r="HOL178" t="s">
        <v>1647</v>
      </c>
      <c r="HOM178" t="s">
        <v>1648</v>
      </c>
      <c r="HON178" t="s">
        <v>14</v>
      </c>
      <c r="HOO178" s="9">
        <v>45488</v>
      </c>
      <c r="HOP178" s="9"/>
      <c r="HOQ178" s="9"/>
      <c r="HOS178" s="10">
        <v>4.8600000000000003</v>
      </c>
      <c r="HOX178">
        <v>33902247</v>
      </c>
      <c r="HOY178" t="s">
        <v>1645</v>
      </c>
      <c r="HOZ178" t="s">
        <v>1646</v>
      </c>
      <c r="HPA178" t="s">
        <v>1234</v>
      </c>
      <c r="HPB178" t="s">
        <v>1647</v>
      </c>
      <c r="HPC178" t="s">
        <v>1648</v>
      </c>
      <c r="HPD178" t="s">
        <v>14</v>
      </c>
      <c r="HPE178" s="9">
        <v>45488</v>
      </c>
      <c r="HPF178" s="9"/>
      <c r="HPG178" s="9"/>
      <c r="HPI178" s="10">
        <v>4.8600000000000003</v>
      </c>
      <c r="HPN178">
        <v>33902247</v>
      </c>
      <c r="HPO178" t="s">
        <v>1645</v>
      </c>
      <c r="HPP178" t="s">
        <v>1646</v>
      </c>
      <c r="HPQ178" t="s">
        <v>1234</v>
      </c>
      <c r="HPR178" t="s">
        <v>1647</v>
      </c>
      <c r="HPS178" t="s">
        <v>1648</v>
      </c>
      <c r="HPT178" t="s">
        <v>14</v>
      </c>
      <c r="HPU178" s="9">
        <v>45488</v>
      </c>
      <c r="HPV178" s="9"/>
      <c r="HPW178" s="9"/>
      <c r="HPY178" s="10">
        <v>4.8600000000000003</v>
      </c>
      <c r="HQD178">
        <v>33902247</v>
      </c>
      <c r="HQE178" t="s">
        <v>1645</v>
      </c>
      <c r="HQF178" t="s">
        <v>1646</v>
      </c>
      <c r="HQG178" t="s">
        <v>1234</v>
      </c>
      <c r="HQH178" t="s">
        <v>1647</v>
      </c>
      <c r="HQI178" t="s">
        <v>1648</v>
      </c>
      <c r="HQJ178" t="s">
        <v>14</v>
      </c>
      <c r="HQK178" s="9">
        <v>45488</v>
      </c>
      <c r="HQL178" s="9"/>
      <c r="HQM178" s="9"/>
      <c r="HQO178" s="10">
        <v>4.8600000000000003</v>
      </c>
      <c r="HQT178">
        <v>33902247</v>
      </c>
      <c r="HQU178" t="s">
        <v>1645</v>
      </c>
      <c r="HQV178" t="s">
        <v>1646</v>
      </c>
      <c r="HQW178" t="s">
        <v>1234</v>
      </c>
      <c r="HQX178" t="s">
        <v>1647</v>
      </c>
      <c r="HQY178" t="s">
        <v>1648</v>
      </c>
      <c r="HQZ178" t="s">
        <v>14</v>
      </c>
      <c r="HRA178" s="9">
        <v>45488</v>
      </c>
      <c r="HRB178" s="9"/>
      <c r="HRC178" s="9"/>
      <c r="HRE178" s="10">
        <v>4.8600000000000003</v>
      </c>
      <c r="HRJ178">
        <v>33902247</v>
      </c>
      <c r="HRK178" t="s">
        <v>1645</v>
      </c>
      <c r="HRL178" t="s">
        <v>1646</v>
      </c>
      <c r="HRM178" t="s">
        <v>1234</v>
      </c>
      <c r="HRN178" t="s">
        <v>1647</v>
      </c>
      <c r="HRO178" t="s">
        <v>1648</v>
      </c>
      <c r="HRP178" t="s">
        <v>14</v>
      </c>
      <c r="HRQ178" s="9">
        <v>45488</v>
      </c>
      <c r="HRR178" s="9"/>
      <c r="HRS178" s="9"/>
      <c r="HRU178" s="10">
        <v>4.8600000000000003</v>
      </c>
      <c r="HRZ178">
        <v>33902247</v>
      </c>
      <c r="HSA178" t="s">
        <v>1645</v>
      </c>
      <c r="HSB178" t="s">
        <v>1646</v>
      </c>
      <c r="HSC178" t="s">
        <v>1234</v>
      </c>
      <c r="HSD178" t="s">
        <v>1647</v>
      </c>
      <c r="HSE178" t="s">
        <v>1648</v>
      </c>
      <c r="HSF178" t="s">
        <v>14</v>
      </c>
      <c r="HSG178" s="9">
        <v>45488</v>
      </c>
      <c r="HSH178" s="9"/>
      <c r="HSI178" s="9"/>
      <c r="HSK178" s="10">
        <v>4.8600000000000003</v>
      </c>
      <c r="HSP178">
        <v>33902247</v>
      </c>
      <c r="HSQ178" t="s">
        <v>1645</v>
      </c>
      <c r="HSR178" t="s">
        <v>1646</v>
      </c>
      <c r="HSS178" t="s">
        <v>1234</v>
      </c>
      <c r="HST178" t="s">
        <v>1647</v>
      </c>
      <c r="HSU178" t="s">
        <v>1648</v>
      </c>
      <c r="HSV178" t="s">
        <v>14</v>
      </c>
      <c r="HSW178" s="9">
        <v>45488</v>
      </c>
      <c r="HSX178" s="9"/>
      <c r="HSY178" s="9"/>
      <c r="HTA178" s="10">
        <v>4.8600000000000003</v>
      </c>
      <c r="HTF178">
        <v>33902247</v>
      </c>
      <c r="HTG178" t="s">
        <v>1645</v>
      </c>
      <c r="HTH178" t="s">
        <v>1646</v>
      </c>
      <c r="HTI178" t="s">
        <v>1234</v>
      </c>
      <c r="HTJ178" t="s">
        <v>1647</v>
      </c>
      <c r="HTK178" t="s">
        <v>1648</v>
      </c>
      <c r="HTL178" t="s">
        <v>14</v>
      </c>
      <c r="HTM178" s="9">
        <v>45488</v>
      </c>
      <c r="HTN178" s="9"/>
      <c r="HTO178" s="9"/>
      <c r="HTQ178" s="10">
        <v>4.8600000000000003</v>
      </c>
      <c r="HTV178">
        <v>33902247</v>
      </c>
      <c r="HTW178" t="s">
        <v>1645</v>
      </c>
      <c r="HTX178" t="s">
        <v>1646</v>
      </c>
      <c r="HTY178" t="s">
        <v>1234</v>
      </c>
      <c r="HTZ178" t="s">
        <v>1647</v>
      </c>
      <c r="HUA178" t="s">
        <v>1648</v>
      </c>
      <c r="HUB178" t="s">
        <v>14</v>
      </c>
      <c r="HUC178" s="9">
        <v>45488</v>
      </c>
      <c r="HUD178" s="9"/>
      <c r="HUE178" s="9"/>
      <c r="HUG178" s="10">
        <v>4.8600000000000003</v>
      </c>
      <c r="HUL178">
        <v>33902247</v>
      </c>
      <c r="HUM178" t="s">
        <v>1645</v>
      </c>
      <c r="HUN178" t="s">
        <v>1646</v>
      </c>
      <c r="HUO178" t="s">
        <v>1234</v>
      </c>
      <c r="HUP178" t="s">
        <v>1647</v>
      </c>
      <c r="HUQ178" t="s">
        <v>1648</v>
      </c>
      <c r="HUR178" t="s">
        <v>14</v>
      </c>
      <c r="HUS178" s="9">
        <v>45488</v>
      </c>
      <c r="HUT178" s="9"/>
      <c r="HUU178" s="9"/>
      <c r="HUW178" s="10">
        <v>4.8600000000000003</v>
      </c>
      <c r="HVB178">
        <v>33902247</v>
      </c>
      <c r="HVC178" t="s">
        <v>1645</v>
      </c>
      <c r="HVD178" t="s">
        <v>1646</v>
      </c>
      <c r="HVE178" t="s">
        <v>1234</v>
      </c>
      <c r="HVF178" t="s">
        <v>1647</v>
      </c>
      <c r="HVG178" t="s">
        <v>1648</v>
      </c>
      <c r="HVH178" t="s">
        <v>14</v>
      </c>
      <c r="HVI178" s="9">
        <v>45488</v>
      </c>
      <c r="HVJ178" s="9"/>
      <c r="HVK178" s="9"/>
      <c r="HVM178" s="10">
        <v>4.8600000000000003</v>
      </c>
      <c r="HVR178">
        <v>33902247</v>
      </c>
      <c r="HVS178" t="s">
        <v>1645</v>
      </c>
      <c r="HVT178" t="s">
        <v>1646</v>
      </c>
      <c r="HVU178" t="s">
        <v>1234</v>
      </c>
      <c r="HVV178" t="s">
        <v>1647</v>
      </c>
      <c r="HVW178" t="s">
        <v>1648</v>
      </c>
      <c r="HVX178" t="s">
        <v>14</v>
      </c>
      <c r="HVY178" s="9">
        <v>45488</v>
      </c>
      <c r="HVZ178" s="9"/>
      <c r="HWA178" s="9"/>
      <c r="HWC178" s="10">
        <v>4.8600000000000003</v>
      </c>
      <c r="HWH178">
        <v>33902247</v>
      </c>
      <c r="HWI178" t="s">
        <v>1645</v>
      </c>
      <c r="HWJ178" t="s">
        <v>1646</v>
      </c>
      <c r="HWK178" t="s">
        <v>1234</v>
      </c>
      <c r="HWL178" t="s">
        <v>1647</v>
      </c>
      <c r="HWM178" t="s">
        <v>1648</v>
      </c>
      <c r="HWN178" t="s">
        <v>14</v>
      </c>
      <c r="HWO178" s="9">
        <v>45488</v>
      </c>
      <c r="HWP178" s="9"/>
      <c r="HWQ178" s="9"/>
      <c r="HWS178" s="10">
        <v>4.8600000000000003</v>
      </c>
      <c r="HWX178">
        <v>33902247</v>
      </c>
      <c r="HWY178" t="s">
        <v>1645</v>
      </c>
      <c r="HWZ178" t="s">
        <v>1646</v>
      </c>
      <c r="HXA178" t="s">
        <v>1234</v>
      </c>
      <c r="HXB178" t="s">
        <v>1647</v>
      </c>
      <c r="HXC178" t="s">
        <v>1648</v>
      </c>
      <c r="HXD178" t="s">
        <v>14</v>
      </c>
      <c r="HXE178" s="9">
        <v>45488</v>
      </c>
      <c r="HXF178" s="9"/>
      <c r="HXG178" s="9"/>
      <c r="HXI178" s="10">
        <v>4.8600000000000003</v>
      </c>
      <c r="HXN178">
        <v>33902247</v>
      </c>
      <c r="HXO178" t="s">
        <v>1645</v>
      </c>
      <c r="HXP178" t="s">
        <v>1646</v>
      </c>
      <c r="HXQ178" t="s">
        <v>1234</v>
      </c>
      <c r="HXR178" t="s">
        <v>1647</v>
      </c>
      <c r="HXS178" t="s">
        <v>1648</v>
      </c>
      <c r="HXT178" t="s">
        <v>14</v>
      </c>
      <c r="HXU178" s="9">
        <v>45488</v>
      </c>
      <c r="HXV178" s="9"/>
      <c r="HXW178" s="9"/>
      <c r="HXY178" s="10">
        <v>4.8600000000000003</v>
      </c>
      <c r="HYD178">
        <v>33902247</v>
      </c>
      <c r="HYE178" t="s">
        <v>1645</v>
      </c>
      <c r="HYF178" t="s">
        <v>1646</v>
      </c>
      <c r="HYG178" t="s">
        <v>1234</v>
      </c>
      <c r="HYH178" t="s">
        <v>1647</v>
      </c>
      <c r="HYI178" t="s">
        <v>1648</v>
      </c>
      <c r="HYJ178" t="s">
        <v>14</v>
      </c>
      <c r="HYK178" s="9">
        <v>45488</v>
      </c>
      <c r="HYL178" s="9"/>
      <c r="HYM178" s="9"/>
      <c r="HYO178" s="10">
        <v>4.8600000000000003</v>
      </c>
      <c r="HYT178">
        <v>33902247</v>
      </c>
      <c r="HYU178" t="s">
        <v>1645</v>
      </c>
      <c r="HYV178" t="s">
        <v>1646</v>
      </c>
      <c r="HYW178" t="s">
        <v>1234</v>
      </c>
      <c r="HYX178" t="s">
        <v>1647</v>
      </c>
      <c r="HYY178" t="s">
        <v>1648</v>
      </c>
      <c r="HYZ178" t="s">
        <v>14</v>
      </c>
      <c r="HZA178" s="9">
        <v>45488</v>
      </c>
      <c r="HZB178" s="9"/>
      <c r="HZC178" s="9"/>
      <c r="HZE178" s="10">
        <v>4.8600000000000003</v>
      </c>
      <c r="HZJ178">
        <v>33902247</v>
      </c>
      <c r="HZK178" t="s">
        <v>1645</v>
      </c>
      <c r="HZL178" t="s">
        <v>1646</v>
      </c>
      <c r="HZM178" t="s">
        <v>1234</v>
      </c>
      <c r="HZN178" t="s">
        <v>1647</v>
      </c>
      <c r="HZO178" t="s">
        <v>1648</v>
      </c>
      <c r="HZP178" t="s">
        <v>14</v>
      </c>
      <c r="HZQ178" s="9">
        <v>45488</v>
      </c>
      <c r="HZR178" s="9"/>
      <c r="HZS178" s="9"/>
      <c r="HZU178" s="10">
        <v>4.8600000000000003</v>
      </c>
      <c r="HZZ178">
        <v>33902247</v>
      </c>
      <c r="IAA178" t="s">
        <v>1645</v>
      </c>
      <c r="IAB178" t="s">
        <v>1646</v>
      </c>
      <c r="IAC178" t="s">
        <v>1234</v>
      </c>
      <c r="IAD178" t="s">
        <v>1647</v>
      </c>
      <c r="IAE178" t="s">
        <v>1648</v>
      </c>
      <c r="IAF178" t="s">
        <v>14</v>
      </c>
      <c r="IAG178" s="9">
        <v>45488</v>
      </c>
      <c r="IAH178" s="9"/>
      <c r="IAI178" s="9"/>
      <c r="IAK178" s="10">
        <v>4.8600000000000003</v>
      </c>
      <c r="IAP178">
        <v>33902247</v>
      </c>
      <c r="IAQ178" t="s">
        <v>1645</v>
      </c>
      <c r="IAR178" t="s">
        <v>1646</v>
      </c>
      <c r="IAS178" t="s">
        <v>1234</v>
      </c>
      <c r="IAT178" t="s">
        <v>1647</v>
      </c>
      <c r="IAU178" t="s">
        <v>1648</v>
      </c>
      <c r="IAV178" t="s">
        <v>14</v>
      </c>
      <c r="IAW178" s="9">
        <v>45488</v>
      </c>
      <c r="IAX178" s="9"/>
      <c r="IAY178" s="9"/>
      <c r="IBA178" s="10">
        <v>4.8600000000000003</v>
      </c>
      <c r="IBF178">
        <v>33902247</v>
      </c>
      <c r="IBG178" t="s">
        <v>1645</v>
      </c>
      <c r="IBH178" t="s">
        <v>1646</v>
      </c>
      <c r="IBI178" t="s">
        <v>1234</v>
      </c>
      <c r="IBJ178" t="s">
        <v>1647</v>
      </c>
      <c r="IBK178" t="s">
        <v>1648</v>
      </c>
      <c r="IBL178" t="s">
        <v>14</v>
      </c>
      <c r="IBM178" s="9">
        <v>45488</v>
      </c>
      <c r="IBN178" s="9"/>
      <c r="IBO178" s="9"/>
      <c r="IBQ178" s="10">
        <v>4.8600000000000003</v>
      </c>
      <c r="IBV178">
        <v>33902247</v>
      </c>
      <c r="IBW178" t="s">
        <v>1645</v>
      </c>
      <c r="IBX178" t="s">
        <v>1646</v>
      </c>
      <c r="IBY178" t="s">
        <v>1234</v>
      </c>
      <c r="IBZ178" t="s">
        <v>1647</v>
      </c>
      <c r="ICA178" t="s">
        <v>1648</v>
      </c>
      <c r="ICB178" t="s">
        <v>14</v>
      </c>
      <c r="ICC178" s="9">
        <v>45488</v>
      </c>
      <c r="ICD178" s="9"/>
      <c r="ICE178" s="9"/>
      <c r="ICG178" s="10">
        <v>4.8600000000000003</v>
      </c>
      <c r="ICL178">
        <v>33902247</v>
      </c>
      <c r="ICM178" t="s">
        <v>1645</v>
      </c>
      <c r="ICN178" t="s">
        <v>1646</v>
      </c>
      <c r="ICO178" t="s">
        <v>1234</v>
      </c>
      <c r="ICP178" t="s">
        <v>1647</v>
      </c>
      <c r="ICQ178" t="s">
        <v>1648</v>
      </c>
      <c r="ICR178" t="s">
        <v>14</v>
      </c>
      <c r="ICS178" s="9">
        <v>45488</v>
      </c>
      <c r="ICT178" s="9"/>
      <c r="ICU178" s="9"/>
      <c r="ICW178" s="10">
        <v>4.8600000000000003</v>
      </c>
      <c r="IDB178">
        <v>33902247</v>
      </c>
      <c r="IDC178" t="s">
        <v>1645</v>
      </c>
      <c r="IDD178" t="s">
        <v>1646</v>
      </c>
      <c r="IDE178" t="s">
        <v>1234</v>
      </c>
      <c r="IDF178" t="s">
        <v>1647</v>
      </c>
      <c r="IDG178" t="s">
        <v>1648</v>
      </c>
      <c r="IDH178" t="s">
        <v>14</v>
      </c>
      <c r="IDI178" s="9">
        <v>45488</v>
      </c>
      <c r="IDJ178" s="9"/>
      <c r="IDK178" s="9"/>
      <c r="IDM178" s="10">
        <v>4.8600000000000003</v>
      </c>
      <c r="IDR178">
        <v>33902247</v>
      </c>
      <c r="IDS178" t="s">
        <v>1645</v>
      </c>
      <c r="IDT178" t="s">
        <v>1646</v>
      </c>
      <c r="IDU178" t="s">
        <v>1234</v>
      </c>
      <c r="IDV178" t="s">
        <v>1647</v>
      </c>
      <c r="IDW178" t="s">
        <v>1648</v>
      </c>
      <c r="IDX178" t="s">
        <v>14</v>
      </c>
      <c r="IDY178" s="9">
        <v>45488</v>
      </c>
      <c r="IDZ178" s="9"/>
      <c r="IEA178" s="9"/>
      <c r="IEC178" s="10">
        <v>4.8600000000000003</v>
      </c>
      <c r="IEH178">
        <v>33902247</v>
      </c>
      <c r="IEI178" t="s">
        <v>1645</v>
      </c>
      <c r="IEJ178" t="s">
        <v>1646</v>
      </c>
      <c r="IEK178" t="s">
        <v>1234</v>
      </c>
      <c r="IEL178" t="s">
        <v>1647</v>
      </c>
      <c r="IEM178" t="s">
        <v>1648</v>
      </c>
      <c r="IEN178" t="s">
        <v>14</v>
      </c>
      <c r="IEO178" s="9">
        <v>45488</v>
      </c>
      <c r="IEP178" s="9"/>
      <c r="IEQ178" s="9"/>
      <c r="IES178" s="10">
        <v>4.8600000000000003</v>
      </c>
      <c r="IEX178">
        <v>33902247</v>
      </c>
      <c r="IEY178" t="s">
        <v>1645</v>
      </c>
      <c r="IEZ178" t="s">
        <v>1646</v>
      </c>
      <c r="IFA178" t="s">
        <v>1234</v>
      </c>
      <c r="IFB178" t="s">
        <v>1647</v>
      </c>
      <c r="IFC178" t="s">
        <v>1648</v>
      </c>
      <c r="IFD178" t="s">
        <v>14</v>
      </c>
      <c r="IFE178" s="9">
        <v>45488</v>
      </c>
      <c r="IFF178" s="9"/>
      <c r="IFG178" s="9"/>
      <c r="IFI178" s="10">
        <v>4.8600000000000003</v>
      </c>
      <c r="IFN178">
        <v>33902247</v>
      </c>
      <c r="IFO178" t="s">
        <v>1645</v>
      </c>
      <c r="IFP178" t="s">
        <v>1646</v>
      </c>
      <c r="IFQ178" t="s">
        <v>1234</v>
      </c>
      <c r="IFR178" t="s">
        <v>1647</v>
      </c>
      <c r="IFS178" t="s">
        <v>1648</v>
      </c>
      <c r="IFT178" t="s">
        <v>14</v>
      </c>
      <c r="IFU178" s="9">
        <v>45488</v>
      </c>
      <c r="IFV178" s="9"/>
      <c r="IFW178" s="9"/>
      <c r="IFY178" s="10">
        <v>4.8600000000000003</v>
      </c>
      <c r="IGD178">
        <v>33902247</v>
      </c>
      <c r="IGE178" t="s">
        <v>1645</v>
      </c>
      <c r="IGF178" t="s">
        <v>1646</v>
      </c>
      <c r="IGG178" t="s">
        <v>1234</v>
      </c>
      <c r="IGH178" t="s">
        <v>1647</v>
      </c>
      <c r="IGI178" t="s">
        <v>1648</v>
      </c>
      <c r="IGJ178" t="s">
        <v>14</v>
      </c>
      <c r="IGK178" s="9">
        <v>45488</v>
      </c>
      <c r="IGL178" s="9"/>
      <c r="IGM178" s="9"/>
      <c r="IGO178" s="10">
        <v>4.8600000000000003</v>
      </c>
      <c r="IGT178">
        <v>33902247</v>
      </c>
      <c r="IGU178" t="s">
        <v>1645</v>
      </c>
      <c r="IGV178" t="s">
        <v>1646</v>
      </c>
      <c r="IGW178" t="s">
        <v>1234</v>
      </c>
      <c r="IGX178" t="s">
        <v>1647</v>
      </c>
      <c r="IGY178" t="s">
        <v>1648</v>
      </c>
      <c r="IGZ178" t="s">
        <v>14</v>
      </c>
      <c r="IHA178" s="9">
        <v>45488</v>
      </c>
      <c r="IHB178" s="9"/>
      <c r="IHC178" s="9"/>
      <c r="IHE178" s="10">
        <v>4.8600000000000003</v>
      </c>
      <c r="IHJ178">
        <v>33902247</v>
      </c>
      <c r="IHK178" t="s">
        <v>1645</v>
      </c>
      <c r="IHL178" t="s">
        <v>1646</v>
      </c>
      <c r="IHM178" t="s">
        <v>1234</v>
      </c>
      <c r="IHN178" t="s">
        <v>1647</v>
      </c>
      <c r="IHO178" t="s">
        <v>1648</v>
      </c>
      <c r="IHP178" t="s">
        <v>14</v>
      </c>
      <c r="IHQ178" s="9">
        <v>45488</v>
      </c>
      <c r="IHR178" s="9"/>
      <c r="IHS178" s="9"/>
      <c r="IHU178" s="10">
        <v>4.8600000000000003</v>
      </c>
      <c r="IHZ178">
        <v>33902247</v>
      </c>
      <c r="IIA178" t="s">
        <v>1645</v>
      </c>
      <c r="IIB178" t="s">
        <v>1646</v>
      </c>
      <c r="IIC178" t="s">
        <v>1234</v>
      </c>
      <c r="IID178" t="s">
        <v>1647</v>
      </c>
      <c r="IIE178" t="s">
        <v>1648</v>
      </c>
      <c r="IIF178" t="s">
        <v>14</v>
      </c>
      <c r="IIG178" s="9">
        <v>45488</v>
      </c>
      <c r="IIH178" s="9"/>
      <c r="III178" s="9"/>
      <c r="IIK178" s="10">
        <v>4.8600000000000003</v>
      </c>
      <c r="IIP178">
        <v>33902247</v>
      </c>
      <c r="IIQ178" t="s">
        <v>1645</v>
      </c>
      <c r="IIR178" t="s">
        <v>1646</v>
      </c>
      <c r="IIS178" t="s">
        <v>1234</v>
      </c>
      <c r="IIT178" t="s">
        <v>1647</v>
      </c>
      <c r="IIU178" t="s">
        <v>1648</v>
      </c>
      <c r="IIV178" t="s">
        <v>14</v>
      </c>
      <c r="IIW178" s="9">
        <v>45488</v>
      </c>
      <c r="IIX178" s="9"/>
      <c r="IIY178" s="9"/>
      <c r="IJA178" s="10">
        <v>4.8600000000000003</v>
      </c>
      <c r="IJF178">
        <v>33902247</v>
      </c>
      <c r="IJG178" t="s">
        <v>1645</v>
      </c>
      <c r="IJH178" t="s">
        <v>1646</v>
      </c>
      <c r="IJI178" t="s">
        <v>1234</v>
      </c>
      <c r="IJJ178" t="s">
        <v>1647</v>
      </c>
      <c r="IJK178" t="s">
        <v>1648</v>
      </c>
      <c r="IJL178" t="s">
        <v>14</v>
      </c>
      <c r="IJM178" s="9">
        <v>45488</v>
      </c>
      <c r="IJN178" s="9"/>
      <c r="IJO178" s="9"/>
      <c r="IJQ178" s="10">
        <v>4.8600000000000003</v>
      </c>
      <c r="IJV178">
        <v>33902247</v>
      </c>
      <c r="IJW178" t="s">
        <v>1645</v>
      </c>
      <c r="IJX178" t="s">
        <v>1646</v>
      </c>
      <c r="IJY178" t="s">
        <v>1234</v>
      </c>
      <c r="IJZ178" t="s">
        <v>1647</v>
      </c>
      <c r="IKA178" t="s">
        <v>1648</v>
      </c>
      <c r="IKB178" t="s">
        <v>14</v>
      </c>
      <c r="IKC178" s="9">
        <v>45488</v>
      </c>
      <c r="IKD178" s="9"/>
      <c r="IKE178" s="9"/>
      <c r="IKG178" s="10">
        <v>4.8600000000000003</v>
      </c>
      <c r="IKL178">
        <v>33902247</v>
      </c>
      <c r="IKM178" t="s">
        <v>1645</v>
      </c>
      <c r="IKN178" t="s">
        <v>1646</v>
      </c>
      <c r="IKO178" t="s">
        <v>1234</v>
      </c>
      <c r="IKP178" t="s">
        <v>1647</v>
      </c>
      <c r="IKQ178" t="s">
        <v>1648</v>
      </c>
      <c r="IKR178" t="s">
        <v>14</v>
      </c>
      <c r="IKS178" s="9">
        <v>45488</v>
      </c>
      <c r="IKT178" s="9"/>
      <c r="IKU178" s="9"/>
      <c r="IKW178" s="10">
        <v>4.8600000000000003</v>
      </c>
      <c r="ILB178">
        <v>33902247</v>
      </c>
      <c r="ILC178" t="s">
        <v>1645</v>
      </c>
      <c r="ILD178" t="s">
        <v>1646</v>
      </c>
      <c r="ILE178" t="s">
        <v>1234</v>
      </c>
      <c r="ILF178" t="s">
        <v>1647</v>
      </c>
      <c r="ILG178" t="s">
        <v>1648</v>
      </c>
      <c r="ILH178" t="s">
        <v>14</v>
      </c>
      <c r="ILI178" s="9">
        <v>45488</v>
      </c>
      <c r="ILJ178" s="9"/>
      <c r="ILK178" s="9"/>
      <c r="ILM178" s="10">
        <v>4.8600000000000003</v>
      </c>
      <c r="ILR178">
        <v>33902247</v>
      </c>
      <c r="ILS178" t="s">
        <v>1645</v>
      </c>
      <c r="ILT178" t="s">
        <v>1646</v>
      </c>
      <c r="ILU178" t="s">
        <v>1234</v>
      </c>
      <c r="ILV178" t="s">
        <v>1647</v>
      </c>
      <c r="ILW178" t="s">
        <v>1648</v>
      </c>
      <c r="ILX178" t="s">
        <v>14</v>
      </c>
      <c r="ILY178" s="9">
        <v>45488</v>
      </c>
      <c r="ILZ178" s="9"/>
      <c r="IMA178" s="9"/>
      <c r="IMC178" s="10">
        <v>4.8600000000000003</v>
      </c>
      <c r="IMH178">
        <v>33902247</v>
      </c>
      <c r="IMI178" t="s">
        <v>1645</v>
      </c>
      <c r="IMJ178" t="s">
        <v>1646</v>
      </c>
      <c r="IMK178" t="s">
        <v>1234</v>
      </c>
      <c r="IML178" t="s">
        <v>1647</v>
      </c>
      <c r="IMM178" t="s">
        <v>1648</v>
      </c>
      <c r="IMN178" t="s">
        <v>14</v>
      </c>
      <c r="IMO178" s="9">
        <v>45488</v>
      </c>
      <c r="IMP178" s="9"/>
      <c r="IMQ178" s="9"/>
      <c r="IMS178" s="10">
        <v>4.8600000000000003</v>
      </c>
      <c r="IMX178">
        <v>33902247</v>
      </c>
      <c r="IMY178" t="s">
        <v>1645</v>
      </c>
      <c r="IMZ178" t="s">
        <v>1646</v>
      </c>
      <c r="INA178" t="s">
        <v>1234</v>
      </c>
      <c r="INB178" t="s">
        <v>1647</v>
      </c>
      <c r="INC178" t="s">
        <v>1648</v>
      </c>
      <c r="IND178" t="s">
        <v>14</v>
      </c>
      <c r="INE178" s="9">
        <v>45488</v>
      </c>
      <c r="INF178" s="9"/>
      <c r="ING178" s="9"/>
      <c r="INI178" s="10">
        <v>4.8600000000000003</v>
      </c>
      <c r="INN178">
        <v>33902247</v>
      </c>
      <c r="INO178" t="s">
        <v>1645</v>
      </c>
      <c r="INP178" t="s">
        <v>1646</v>
      </c>
      <c r="INQ178" t="s">
        <v>1234</v>
      </c>
      <c r="INR178" t="s">
        <v>1647</v>
      </c>
      <c r="INS178" t="s">
        <v>1648</v>
      </c>
      <c r="INT178" t="s">
        <v>14</v>
      </c>
      <c r="INU178" s="9">
        <v>45488</v>
      </c>
      <c r="INV178" s="9"/>
      <c r="INW178" s="9"/>
      <c r="INY178" s="10">
        <v>4.8600000000000003</v>
      </c>
      <c r="IOD178">
        <v>33902247</v>
      </c>
      <c r="IOE178" t="s">
        <v>1645</v>
      </c>
      <c r="IOF178" t="s">
        <v>1646</v>
      </c>
      <c r="IOG178" t="s">
        <v>1234</v>
      </c>
      <c r="IOH178" t="s">
        <v>1647</v>
      </c>
      <c r="IOI178" t="s">
        <v>1648</v>
      </c>
      <c r="IOJ178" t="s">
        <v>14</v>
      </c>
      <c r="IOK178" s="9">
        <v>45488</v>
      </c>
      <c r="IOL178" s="9"/>
      <c r="IOM178" s="9"/>
      <c r="IOO178" s="10">
        <v>4.8600000000000003</v>
      </c>
      <c r="IOT178">
        <v>33902247</v>
      </c>
      <c r="IOU178" t="s">
        <v>1645</v>
      </c>
      <c r="IOV178" t="s">
        <v>1646</v>
      </c>
      <c r="IOW178" t="s">
        <v>1234</v>
      </c>
      <c r="IOX178" t="s">
        <v>1647</v>
      </c>
      <c r="IOY178" t="s">
        <v>1648</v>
      </c>
      <c r="IOZ178" t="s">
        <v>14</v>
      </c>
      <c r="IPA178" s="9">
        <v>45488</v>
      </c>
      <c r="IPB178" s="9"/>
      <c r="IPC178" s="9"/>
      <c r="IPE178" s="10">
        <v>4.8600000000000003</v>
      </c>
      <c r="IPJ178">
        <v>33902247</v>
      </c>
      <c r="IPK178" t="s">
        <v>1645</v>
      </c>
      <c r="IPL178" t="s">
        <v>1646</v>
      </c>
      <c r="IPM178" t="s">
        <v>1234</v>
      </c>
      <c r="IPN178" t="s">
        <v>1647</v>
      </c>
      <c r="IPO178" t="s">
        <v>1648</v>
      </c>
      <c r="IPP178" t="s">
        <v>14</v>
      </c>
      <c r="IPQ178" s="9">
        <v>45488</v>
      </c>
      <c r="IPR178" s="9"/>
      <c r="IPS178" s="9"/>
      <c r="IPU178" s="10">
        <v>4.8600000000000003</v>
      </c>
      <c r="IPZ178">
        <v>33902247</v>
      </c>
      <c r="IQA178" t="s">
        <v>1645</v>
      </c>
      <c r="IQB178" t="s">
        <v>1646</v>
      </c>
      <c r="IQC178" t="s">
        <v>1234</v>
      </c>
      <c r="IQD178" t="s">
        <v>1647</v>
      </c>
      <c r="IQE178" t="s">
        <v>1648</v>
      </c>
      <c r="IQF178" t="s">
        <v>14</v>
      </c>
      <c r="IQG178" s="9">
        <v>45488</v>
      </c>
      <c r="IQH178" s="9"/>
      <c r="IQI178" s="9"/>
      <c r="IQK178" s="10">
        <v>4.8600000000000003</v>
      </c>
      <c r="IQP178">
        <v>33902247</v>
      </c>
      <c r="IQQ178" t="s">
        <v>1645</v>
      </c>
      <c r="IQR178" t="s">
        <v>1646</v>
      </c>
      <c r="IQS178" t="s">
        <v>1234</v>
      </c>
      <c r="IQT178" t="s">
        <v>1647</v>
      </c>
      <c r="IQU178" t="s">
        <v>1648</v>
      </c>
      <c r="IQV178" t="s">
        <v>14</v>
      </c>
      <c r="IQW178" s="9">
        <v>45488</v>
      </c>
      <c r="IQX178" s="9"/>
      <c r="IQY178" s="9"/>
      <c r="IRA178" s="10">
        <v>4.8600000000000003</v>
      </c>
      <c r="IRF178">
        <v>33902247</v>
      </c>
      <c r="IRG178" t="s">
        <v>1645</v>
      </c>
      <c r="IRH178" t="s">
        <v>1646</v>
      </c>
      <c r="IRI178" t="s">
        <v>1234</v>
      </c>
      <c r="IRJ178" t="s">
        <v>1647</v>
      </c>
      <c r="IRK178" t="s">
        <v>1648</v>
      </c>
      <c r="IRL178" t="s">
        <v>14</v>
      </c>
      <c r="IRM178" s="9">
        <v>45488</v>
      </c>
      <c r="IRN178" s="9"/>
      <c r="IRO178" s="9"/>
      <c r="IRQ178" s="10">
        <v>4.8600000000000003</v>
      </c>
      <c r="IRV178">
        <v>33902247</v>
      </c>
      <c r="IRW178" t="s">
        <v>1645</v>
      </c>
      <c r="IRX178" t="s">
        <v>1646</v>
      </c>
      <c r="IRY178" t="s">
        <v>1234</v>
      </c>
      <c r="IRZ178" t="s">
        <v>1647</v>
      </c>
      <c r="ISA178" t="s">
        <v>1648</v>
      </c>
      <c r="ISB178" t="s">
        <v>14</v>
      </c>
      <c r="ISC178" s="9">
        <v>45488</v>
      </c>
      <c r="ISD178" s="9"/>
      <c r="ISE178" s="9"/>
      <c r="ISG178" s="10">
        <v>4.8600000000000003</v>
      </c>
      <c r="ISL178">
        <v>33902247</v>
      </c>
      <c r="ISM178" t="s">
        <v>1645</v>
      </c>
      <c r="ISN178" t="s">
        <v>1646</v>
      </c>
      <c r="ISO178" t="s">
        <v>1234</v>
      </c>
      <c r="ISP178" t="s">
        <v>1647</v>
      </c>
      <c r="ISQ178" t="s">
        <v>1648</v>
      </c>
      <c r="ISR178" t="s">
        <v>14</v>
      </c>
      <c r="ISS178" s="9">
        <v>45488</v>
      </c>
      <c r="IST178" s="9"/>
      <c r="ISU178" s="9"/>
      <c r="ISW178" s="10">
        <v>4.8600000000000003</v>
      </c>
      <c r="ITB178">
        <v>33902247</v>
      </c>
      <c r="ITC178" t="s">
        <v>1645</v>
      </c>
      <c r="ITD178" t="s">
        <v>1646</v>
      </c>
      <c r="ITE178" t="s">
        <v>1234</v>
      </c>
      <c r="ITF178" t="s">
        <v>1647</v>
      </c>
      <c r="ITG178" t="s">
        <v>1648</v>
      </c>
      <c r="ITH178" t="s">
        <v>14</v>
      </c>
      <c r="ITI178" s="9">
        <v>45488</v>
      </c>
      <c r="ITJ178" s="9"/>
      <c r="ITK178" s="9"/>
      <c r="ITM178" s="10">
        <v>4.8600000000000003</v>
      </c>
      <c r="ITR178">
        <v>33902247</v>
      </c>
      <c r="ITS178" t="s">
        <v>1645</v>
      </c>
      <c r="ITT178" t="s">
        <v>1646</v>
      </c>
      <c r="ITU178" t="s">
        <v>1234</v>
      </c>
      <c r="ITV178" t="s">
        <v>1647</v>
      </c>
      <c r="ITW178" t="s">
        <v>1648</v>
      </c>
      <c r="ITX178" t="s">
        <v>14</v>
      </c>
      <c r="ITY178" s="9">
        <v>45488</v>
      </c>
      <c r="ITZ178" s="9"/>
      <c r="IUA178" s="9"/>
      <c r="IUC178" s="10">
        <v>4.8600000000000003</v>
      </c>
      <c r="IUH178">
        <v>33902247</v>
      </c>
      <c r="IUI178" t="s">
        <v>1645</v>
      </c>
      <c r="IUJ178" t="s">
        <v>1646</v>
      </c>
      <c r="IUK178" t="s">
        <v>1234</v>
      </c>
      <c r="IUL178" t="s">
        <v>1647</v>
      </c>
      <c r="IUM178" t="s">
        <v>1648</v>
      </c>
      <c r="IUN178" t="s">
        <v>14</v>
      </c>
      <c r="IUO178" s="9">
        <v>45488</v>
      </c>
      <c r="IUP178" s="9"/>
      <c r="IUQ178" s="9"/>
      <c r="IUS178" s="10">
        <v>4.8600000000000003</v>
      </c>
      <c r="IUX178">
        <v>33902247</v>
      </c>
      <c r="IUY178" t="s">
        <v>1645</v>
      </c>
      <c r="IUZ178" t="s">
        <v>1646</v>
      </c>
      <c r="IVA178" t="s">
        <v>1234</v>
      </c>
      <c r="IVB178" t="s">
        <v>1647</v>
      </c>
      <c r="IVC178" t="s">
        <v>1648</v>
      </c>
      <c r="IVD178" t="s">
        <v>14</v>
      </c>
      <c r="IVE178" s="9">
        <v>45488</v>
      </c>
      <c r="IVF178" s="9"/>
      <c r="IVG178" s="9"/>
      <c r="IVI178" s="10">
        <v>4.8600000000000003</v>
      </c>
      <c r="IVN178">
        <v>33902247</v>
      </c>
      <c r="IVO178" t="s">
        <v>1645</v>
      </c>
      <c r="IVP178" t="s">
        <v>1646</v>
      </c>
      <c r="IVQ178" t="s">
        <v>1234</v>
      </c>
      <c r="IVR178" t="s">
        <v>1647</v>
      </c>
      <c r="IVS178" t="s">
        <v>1648</v>
      </c>
      <c r="IVT178" t="s">
        <v>14</v>
      </c>
      <c r="IVU178" s="9">
        <v>45488</v>
      </c>
      <c r="IVV178" s="9"/>
      <c r="IVW178" s="9"/>
      <c r="IVY178" s="10">
        <v>4.8600000000000003</v>
      </c>
      <c r="IWD178">
        <v>33902247</v>
      </c>
      <c r="IWE178" t="s">
        <v>1645</v>
      </c>
      <c r="IWF178" t="s">
        <v>1646</v>
      </c>
      <c r="IWG178" t="s">
        <v>1234</v>
      </c>
      <c r="IWH178" t="s">
        <v>1647</v>
      </c>
      <c r="IWI178" t="s">
        <v>1648</v>
      </c>
      <c r="IWJ178" t="s">
        <v>14</v>
      </c>
      <c r="IWK178" s="9">
        <v>45488</v>
      </c>
      <c r="IWL178" s="9"/>
      <c r="IWM178" s="9"/>
      <c r="IWO178" s="10">
        <v>4.8600000000000003</v>
      </c>
      <c r="IWT178">
        <v>33902247</v>
      </c>
      <c r="IWU178" t="s">
        <v>1645</v>
      </c>
      <c r="IWV178" t="s">
        <v>1646</v>
      </c>
      <c r="IWW178" t="s">
        <v>1234</v>
      </c>
      <c r="IWX178" t="s">
        <v>1647</v>
      </c>
      <c r="IWY178" t="s">
        <v>1648</v>
      </c>
      <c r="IWZ178" t="s">
        <v>14</v>
      </c>
      <c r="IXA178" s="9">
        <v>45488</v>
      </c>
      <c r="IXB178" s="9"/>
      <c r="IXC178" s="9"/>
      <c r="IXE178" s="10">
        <v>4.8600000000000003</v>
      </c>
      <c r="IXJ178">
        <v>33902247</v>
      </c>
      <c r="IXK178" t="s">
        <v>1645</v>
      </c>
      <c r="IXL178" t="s">
        <v>1646</v>
      </c>
      <c r="IXM178" t="s">
        <v>1234</v>
      </c>
      <c r="IXN178" t="s">
        <v>1647</v>
      </c>
      <c r="IXO178" t="s">
        <v>1648</v>
      </c>
      <c r="IXP178" t="s">
        <v>14</v>
      </c>
      <c r="IXQ178" s="9">
        <v>45488</v>
      </c>
      <c r="IXR178" s="9"/>
      <c r="IXS178" s="9"/>
      <c r="IXU178" s="10">
        <v>4.8600000000000003</v>
      </c>
      <c r="IXZ178">
        <v>33902247</v>
      </c>
      <c r="IYA178" t="s">
        <v>1645</v>
      </c>
      <c r="IYB178" t="s">
        <v>1646</v>
      </c>
      <c r="IYC178" t="s">
        <v>1234</v>
      </c>
      <c r="IYD178" t="s">
        <v>1647</v>
      </c>
      <c r="IYE178" t="s">
        <v>1648</v>
      </c>
      <c r="IYF178" t="s">
        <v>14</v>
      </c>
      <c r="IYG178" s="9">
        <v>45488</v>
      </c>
      <c r="IYH178" s="9"/>
      <c r="IYI178" s="9"/>
      <c r="IYK178" s="10">
        <v>4.8600000000000003</v>
      </c>
      <c r="IYP178">
        <v>33902247</v>
      </c>
      <c r="IYQ178" t="s">
        <v>1645</v>
      </c>
      <c r="IYR178" t="s">
        <v>1646</v>
      </c>
      <c r="IYS178" t="s">
        <v>1234</v>
      </c>
      <c r="IYT178" t="s">
        <v>1647</v>
      </c>
      <c r="IYU178" t="s">
        <v>1648</v>
      </c>
      <c r="IYV178" t="s">
        <v>14</v>
      </c>
      <c r="IYW178" s="9">
        <v>45488</v>
      </c>
      <c r="IYX178" s="9"/>
      <c r="IYY178" s="9"/>
      <c r="IZA178" s="10">
        <v>4.8600000000000003</v>
      </c>
      <c r="IZF178">
        <v>33902247</v>
      </c>
      <c r="IZG178" t="s">
        <v>1645</v>
      </c>
      <c r="IZH178" t="s">
        <v>1646</v>
      </c>
      <c r="IZI178" t="s">
        <v>1234</v>
      </c>
      <c r="IZJ178" t="s">
        <v>1647</v>
      </c>
      <c r="IZK178" t="s">
        <v>1648</v>
      </c>
      <c r="IZL178" t="s">
        <v>14</v>
      </c>
      <c r="IZM178" s="9">
        <v>45488</v>
      </c>
      <c r="IZN178" s="9"/>
      <c r="IZO178" s="9"/>
      <c r="IZQ178" s="10">
        <v>4.8600000000000003</v>
      </c>
      <c r="IZV178">
        <v>33902247</v>
      </c>
      <c r="IZW178" t="s">
        <v>1645</v>
      </c>
      <c r="IZX178" t="s">
        <v>1646</v>
      </c>
      <c r="IZY178" t="s">
        <v>1234</v>
      </c>
      <c r="IZZ178" t="s">
        <v>1647</v>
      </c>
      <c r="JAA178" t="s">
        <v>1648</v>
      </c>
      <c r="JAB178" t="s">
        <v>14</v>
      </c>
      <c r="JAC178" s="9">
        <v>45488</v>
      </c>
      <c r="JAD178" s="9"/>
      <c r="JAE178" s="9"/>
      <c r="JAG178" s="10">
        <v>4.8600000000000003</v>
      </c>
      <c r="JAL178">
        <v>33902247</v>
      </c>
      <c r="JAM178" t="s">
        <v>1645</v>
      </c>
      <c r="JAN178" t="s">
        <v>1646</v>
      </c>
      <c r="JAO178" t="s">
        <v>1234</v>
      </c>
      <c r="JAP178" t="s">
        <v>1647</v>
      </c>
      <c r="JAQ178" t="s">
        <v>1648</v>
      </c>
      <c r="JAR178" t="s">
        <v>14</v>
      </c>
      <c r="JAS178" s="9">
        <v>45488</v>
      </c>
      <c r="JAT178" s="9"/>
      <c r="JAU178" s="9"/>
      <c r="JAW178" s="10">
        <v>4.8600000000000003</v>
      </c>
      <c r="JBB178">
        <v>33902247</v>
      </c>
      <c r="JBC178" t="s">
        <v>1645</v>
      </c>
      <c r="JBD178" t="s">
        <v>1646</v>
      </c>
      <c r="JBE178" t="s">
        <v>1234</v>
      </c>
      <c r="JBF178" t="s">
        <v>1647</v>
      </c>
      <c r="JBG178" t="s">
        <v>1648</v>
      </c>
      <c r="JBH178" t="s">
        <v>14</v>
      </c>
      <c r="JBI178" s="9">
        <v>45488</v>
      </c>
      <c r="JBJ178" s="9"/>
      <c r="JBK178" s="9"/>
      <c r="JBM178" s="10">
        <v>4.8600000000000003</v>
      </c>
      <c r="JBR178">
        <v>33902247</v>
      </c>
      <c r="JBS178" t="s">
        <v>1645</v>
      </c>
      <c r="JBT178" t="s">
        <v>1646</v>
      </c>
      <c r="JBU178" t="s">
        <v>1234</v>
      </c>
      <c r="JBV178" t="s">
        <v>1647</v>
      </c>
      <c r="JBW178" t="s">
        <v>1648</v>
      </c>
      <c r="JBX178" t="s">
        <v>14</v>
      </c>
      <c r="JBY178" s="9">
        <v>45488</v>
      </c>
      <c r="JBZ178" s="9"/>
      <c r="JCA178" s="9"/>
      <c r="JCC178" s="10">
        <v>4.8600000000000003</v>
      </c>
      <c r="JCH178">
        <v>33902247</v>
      </c>
      <c r="JCI178" t="s">
        <v>1645</v>
      </c>
      <c r="JCJ178" t="s">
        <v>1646</v>
      </c>
      <c r="JCK178" t="s">
        <v>1234</v>
      </c>
      <c r="JCL178" t="s">
        <v>1647</v>
      </c>
      <c r="JCM178" t="s">
        <v>1648</v>
      </c>
      <c r="JCN178" t="s">
        <v>14</v>
      </c>
      <c r="JCO178" s="9">
        <v>45488</v>
      </c>
      <c r="JCP178" s="9"/>
      <c r="JCQ178" s="9"/>
      <c r="JCS178" s="10">
        <v>4.8600000000000003</v>
      </c>
      <c r="JCX178">
        <v>33902247</v>
      </c>
      <c r="JCY178" t="s">
        <v>1645</v>
      </c>
      <c r="JCZ178" t="s">
        <v>1646</v>
      </c>
      <c r="JDA178" t="s">
        <v>1234</v>
      </c>
      <c r="JDB178" t="s">
        <v>1647</v>
      </c>
      <c r="JDC178" t="s">
        <v>1648</v>
      </c>
      <c r="JDD178" t="s">
        <v>14</v>
      </c>
      <c r="JDE178" s="9">
        <v>45488</v>
      </c>
      <c r="JDF178" s="9"/>
      <c r="JDG178" s="9"/>
      <c r="JDI178" s="10">
        <v>4.8600000000000003</v>
      </c>
      <c r="JDN178">
        <v>33902247</v>
      </c>
      <c r="JDO178" t="s">
        <v>1645</v>
      </c>
      <c r="JDP178" t="s">
        <v>1646</v>
      </c>
      <c r="JDQ178" t="s">
        <v>1234</v>
      </c>
      <c r="JDR178" t="s">
        <v>1647</v>
      </c>
      <c r="JDS178" t="s">
        <v>1648</v>
      </c>
      <c r="JDT178" t="s">
        <v>14</v>
      </c>
      <c r="JDU178" s="9">
        <v>45488</v>
      </c>
      <c r="JDV178" s="9"/>
      <c r="JDW178" s="9"/>
      <c r="JDY178" s="10">
        <v>4.8600000000000003</v>
      </c>
      <c r="JED178">
        <v>33902247</v>
      </c>
      <c r="JEE178" t="s">
        <v>1645</v>
      </c>
      <c r="JEF178" t="s">
        <v>1646</v>
      </c>
      <c r="JEG178" t="s">
        <v>1234</v>
      </c>
      <c r="JEH178" t="s">
        <v>1647</v>
      </c>
      <c r="JEI178" t="s">
        <v>1648</v>
      </c>
      <c r="JEJ178" t="s">
        <v>14</v>
      </c>
      <c r="JEK178" s="9">
        <v>45488</v>
      </c>
      <c r="JEL178" s="9"/>
      <c r="JEM178" s="9"/>
      <c r="JEO178" s="10">
        <v>4.8600000000000003</v>
      </c>
      <c r="JET178">
        <v>33902247</v>
      </c>
      <c r="JEU178" t="s">
        <v>1645</v>
      </c>
      <c r="JEV178" t="s">
        <v>1646</v>
      </c>
      <c r="JEW178" t="s">
        <v>1234</v>
      </c>
      <c r="JEX178" t="s">
        <v>1647</v>
      </c>
      <c r="JEY178" t="s">
        <v>1648</v>
      </c>
      <c r="JEZ178" t="s">
        <v>14</v>
      </c>
      <c r="JFA178" s="9">
        <v>45488</v>
      </c>
      <c r="JFB178" s="9"/>
      <c r="JFC178" s="9"/>
      <c r="JFE178" s="10">
        <v>4.8600000000000003</v>
      </c>
      <c r="JFJ178">
        <v>33902247</v>
      </c>
      <c r="JFK178" t="s">
        <v>1645</v>
      </c>
      <c r="JFL178" t="s">
        <v>1646</v>
      </c>
      <c r="JFM178" t="s">
        <v>1234</v>
      </c>
      <c r="JFN178" t="s">
        <v>1647</v>
      </c>
      <c r="JFO178" t="s">
        <v>1648</v>
      </c>
      <c r="JFP178" t="s">
        <v>14</v>
      </c>
      <c r="JFQ178" s="9">
        <v>45488</v>
      </c>
      <c r="JFR178" s="9"/>
      <c r="JFS178" s="9"/>
      <c r="JFU178" s="10">
        <v>4.8600000000000003</v>
      </c>
      <c r="JFZ178">
        <v>33902247</v>
      </c>
      <c r="JGA178" t="s">
        <v>1645</v>
      </c>
      <c r="JGB178" t="s">
        <v>1646</v>
      </c>
      <c r="JGC178" t="s">
        <v>1234</v>
      </c>
      <c r="JGD178" t="s">
        <v>1647</v>
      </c>
      <c r="JGE178" t="s">
        <v>1648</v>
      </c>
      <c r="JGF178" t="s">
        <v>14</v>
      </c>
      <c r="JGG178" s="9">
        <v>45488</v>
      </c>
      <c r="JGH178" s="9"/>
      <c r="JGI178" s="9"/>
      <c r="JGK178" s="10">
        <v>4.8600000000000003</v>
      </c>
      <c r="JGP178">
        <v>33902247</v>
      </c>
      <c r="JGQ178" t="s">
        <v>1645</v>
      </c>
      <c r="JGR178" t="s">
        <v>1646</v>
      </c>
      <c r="JGS178" t="s">
        <v>1234</v>
      </c>
      <c r="JGT178" t="s">
        <v>1647</v>
      </c>
      <c r="JGU178" t="s">
        <v>1648</v>
      </c>
      <c r="JGV178" t="s">
        <v>14</v>
      </c>
      <c r="JGW178" s="9">
        <v>45488</v>
      </c>
      <c r="JGX178" s="9"/>
      <c r="JGY178" s="9"/>
      <c r="JHA178" s="10">
        <v>4.8600000000000003</v>
      </c>
      <c r="JHF178">
        <v>33902247</v>
      </c>
      <c r="JHG178" t="s">
        <v>1645</v>
      </c>
      <c r="JHH178" t="s">
        <v>1646</v>
      </c>
      <c r="JHI178" t="s">
        <v>1234</v>
      </c>
      <c r="JHJ178" t="s">
        <v>1647</v>
      </c>
      <c r="JHK178" t="s">
        <v>1648</v>
      </c>
      <c r="JHL178" t="s">
        <v>14</v>
      </c>
      <c r="JHM178" s="9">
        <v>45488</v>
      </c>
      <c r="JHN178" s="9"/>
      <c r="JHO178" s="9"/>
      <c r="JHQ178" s="10">
        <v>4.8600000000000003</v>
      </c>
      <c r="JHV178">
        <v>33902247</v>
      </c>
      <c r="JHW178" t="s">
        <v>1645</v>
      </c>
      <c r="JHX178" t="s">
        <v>1646</v>
      </c>
      <c r="JHY178" t="s">
        <v>1234</v>
      </c>
      <c r="JHZ178" t="s">
        <v>1647</v>
      </c>
      <c r="JIA178" t="s">
        <v>1648</v>
      </c>
      <c r="JIB178" t="s">
        <v>14</v>
      </c>
      <c r="JIC178" s="9">
        <v>45488</v>
      </c>
      <c r="JID178" s="9"/>
      <c r="JIE178" s="9"/>
      <c r="JIG178" s="10">
        <v>4.8600000000000003</v>
      </c>
      <c r="JIL178">
        <v>33902247</v>
      </c>
      <c r="JIM178" t="s">
        <v>1645</v>
      </c>
      <c r="JIN178" t="s">
        <v>1646</v>
      </c>
      <c r="JIO178" t="s">
        <v>1234</v>
      </c>
      <c r="JIP178" t="s">
        <v>1647</v>
      </c>
      <c r="JIQ178" t="s">
        <v>1648</v>
      </c>
      <c r="JIR178" t="s">
        <v>14</v>
      </c>
      <c r="JIS178" s="9">
        <v>45488</v>
      </c>
      <c r="JIT178" s="9"/>
      <c r="JIU178" s="9"/>
      <c r="JIW178" s="10">
        <v>4.8600000000000003</v>
      </c>
      <c r="JJB178">
        <v>33902247</v>
      </c>
      <c r="JJC178" t="s">
        <v>1645</v>
      </c>
      <c r="JJD178" t="s">
        <v>1646</v>
      </c>
      <c r="JJE178" t="s">
        <v>1234</v>
      </c>
      <c r="JJF178" t="s">
        <v>1647</v>
      </c>
      <c r="JJG178" t="s">
        <v>1648</v>
      </c>
      <c r="JJH178" t="s">
        <v>14</v>
      </c>
      <c r="JJI178" s="9">
        <v>45488</v>
      </c>
      <c r="JJJ178" s="9"/>
      <c r="JJK178" s="9"/>
      <c r="JJM178" s="10">
        <v>4.8600000000000003</v>
      </c>
      <c r="JJR178">
        <v>33902247</v>
      </c>
      <c r="JJS178" t="s">
        <v>1645</v>
      </c>
      <c r="JJT178" t="s">
        <v>1646</v>
      </c>
      <c r="JJU178" t="s">
        <v>1234</v>
      </c>
      <c r="JJV178" t="s">
        <v>1647</v>
      </c>
      <c r="JJW178" t="s">
        <v>1648</v>
      </c>
      <c r="JJX178" t="s">
        <v>14</v>
      </c>
      <c r="JJY178" s="9">
        <v>45488</v>
      </c>
      <c r="JJZ178" s="9"/>
      <c r="JKA178" s="9"/>
      <c r="JKC178" s="10">
        <v>4.8600000000000003</v>
      </c>
      <c r="JKH178">
        <v>33902247</v>
      </c>
      <c r="JKI178" t="s">
        <v>1645</v>
      </c>
      <c r="JKJ178" t="s">
        <v>1646</v>
      </c>
      <c r="JKK178" t="s">
        <v>1234</v>
      </c>
      <c r="JKL178" t="s">
        <v>1647</v>
      </c>
      <c r="JKM178" t="s">
        <v>1648</v>
      </c>
      <c r="JKN178" t="s">
        <v>14</v>
      </c>
      <c r="JKO178" s="9">
        <v>45488</v>
      </c>
      <c r="JKP178" s="9"/>
      <c r="JKQ178" s="9"/>
      <c r="JKS178" s="10">
        <v>4.8600000000000003</v>
      </c>
      <c r="JKX178">
        <v>33902247</v>
      </c>
      <c r="JKY178" t="s">
        <v>1645</v>
      </c>
      <c r="JKZ178" t="s">
        <v>1646</v>
      </c>
      <c r="JLA178" t="s">
        <v>1234</v>
      </c>
      <c r="JLB178" t="s">
        <v>1647</v>
      </c>
      <c r="JLC178" t="s">
        <v>1648</v>
      </c>
      <c r="JLD178" t="s">
        <v>14</v>
      </c>
      <c r="JLE178" s="9">
        <v>45488</v>
      </c>
      <c r="JLF178" s="9"/>
      <c r="JLG178" s="9"/>
      <c r="JLI178" s="10">
        <v>4.8600000000000003</v>
      </c>
      <c r="JLN178">
        <v>33902247</v>
      </c>
      <c r="JLO178" t="s">
        <v>1645</v>
      </c>
      <c r="JLP178" t="s">
        <v>1646</v>
      </c>
      <c r="JLQ178" t="s">
        <v>1234</v>
      </c>
      <c r="JLR178" t="s">
        <v>1647</v>
      </c>
      <c r="JLS178" t="s">
        <v>1648</v>
      </c>
      <c r="JLT178" t="s">
        <v>14</v>
      </c>
      <c r="JLU178" s="9">
        <v>45488</v>
      </c>
      <c r="JLV178" s="9"/>
      <c r="JLW178" s="9"/>
      <c r="JLY178" s="10">
        <v>4.8600000000000003</v>
      </c>
      <c r="JMD178">
        <v>33902247</v>
      </c>
      <c r="JME178" t="s">
        <v>1645</v>
      </c>
      <c r="JMF178" t="s">
        <v>1646</v>
      </c>
      <c r="JMG178" t="s">
        <v>1234</v>
      </c>
      <c r="JMH178" t="s">
        <v>1647</v>
      </c>
      <c r="JMI178" t="s">
        <v>1648</v>
      </c>
      <c r="JMJ178" t="s">
        <v>14</v>
      </c>
      <c r="JMK178" s="9">
        <v>45488</v>
      </c>
      <c r="JML178" s="9"/>
      <c r="JMM178" s="9"/>
      <c r="JMO178" s="10">
        <v>4.8600000000000003</v>
      </c>
      <c r="JMT178">
        <v>33902247</v>
      </c>
      <c r="JMU178" t="s">
        <v>1645</v>
      </c>
      <c r="JMV178" t="s">
        <v>1646</v>
      </c>
      <c r="JMW178" t="s">
        <v>1234</v>
      </c>
      <c r="JMX178" t="s">
        <v>1647</v>
      </c>
      <c r="JMY178" t="s">
        <v>1648</v>
      </c>
      <c r="JMZ178" t="s">
        <v>14</v>
      </c>
      <c r="JNA178" s="9">
        <v>45488</v>
      </c>
      <c r="JNB178" s="9"/>
      <c r="JNC178" s="9"/>
      <c r="JNE178" s="10">
        <v>4.8600000000000003</v>
      </c>
      <c r="JNJ178">
        <v>33902247</v>
      </c>
      <c r="JNK178" t="s">
        <v>1645</v>
      </c>
      <c r="JNL178" t="s">
        <v>1646</v>
      </c>
      <c r="JNM178" t="s">
        <v>1234</v>
      </c>
      <c r="JNN178" t="s">
        <v>1647</v>
      </c>
      <c r="JNO178" t="s">
        <v>1648</v>
      </c>
      <c r="JNP178" t="s">
        <v>14</v>
      </c>
      <c r="JNQ178" s="9">
        <v>45488</v>
      </c>
      <c r="JNR178" s="9"/>
      <c r="JNS178" s="9"/>
      <c r="JNU178" s="10">
        <v>4.8600000000000003</v>
      </c>
      <c r="JNZ178">
        <v>33902247</v>
      </c>
      <c r="JOA178" t="s">
        <v>1645</v>
      </c>
      <c r="JOB178" t="s">
        <v>1646</v>
      </c>
      <c r="JOC178" t="s">
        <v>1234</v>
      </c>
      <c r="JOD178" t="s">
        <v>1647</v>
      </c>
      <c r="JOE178" t="s">
        <v>1648</v>
      </c>
      <c r="JOF178" t="s">
        <v>14</v>
      </c>
      <c r="JOG178" s="9">
        <v>45488</v>
      </c>
      <c r="JOH178" s="9"/>
      <c r="JOI178" s="9"/>
      <c r="JOK178" s="10">
        <v>4.8600000000000003</v>
      </c>
      <c r="JOP178">
        <v>33902247</v>
      </c>
      <c r="JOQ178" t="s">
        <v>1645</v>
      </c>
      <c r="JOR178" t="s">
        <v>1646</v>
      </c>
      <c r="JOS178" t="s">
        <v>1234</v>
      </c>
      <c r="JOT178" t="s">
        <v>1647</v>
      </c>
      <c r="JOU178" t="s">
        <v>1648</v>
      </c>
      <c r="JOV178" t="s">
        <v>14</v>
      </c>
      <c r="JOW178" s="9">
        <v>45488</v>
      </c>
      <c r="JOX178" s="9"/>
      <c r="JOY178" s="9"/>
      <c r="JPA178" s="10">
        <v>4.8600000000000003</v>
      </c>
      <c r="JPF178">
        <v>33902247</v>
      </c>
      <c r="JPG178" t="s">
        <v>1645</v>
      </c>
      <c r="JPH178" t="s">
        <v>1646</v>
      </c>
      <c r="JPI178" t="s">
        <v>1234</v>
      </c>
      <c r="JPJ178" t="s">
        <v>1647</v>
      </c>
      <c r="JPK178" t="s">
        <v>1648</v>
      </c>
      <c r="JPL178" t="s">
        <v>14</v>
      </c>
      <c r="JPM178" s="9">
        <v>45488</v>
      </c>
      <c r="JPN178" s="9"/>
      <c r="JPO178" s="9"/>
      <c r="JPQ178" s="10">
        <v>4.8600000000000003</v>
      </c>
      <c r="JPV178">
        <v>33902247</v>
      </c>
      <c r="JPW178" t="s">
        <v>1645</v>
      </c>
      <c r="JPX178" t="s">
        <v>1646</v>
      </c>
      <c r="JPY178" t="s">
        <v>1234</v>
      </c>
      <c r="JPZ178" t="s">
        <v>1647</v>
      </c>
      <c r="JQA178" t="s">
        <v>1648</v>
      </c>
      <c r="JQB178" t="s">
        <v>14</v>
      </c>
      <c r="JQC178" s="9">
        <v>45488</v>
      </c>
      <c r="JQD178" s="9"/>
      <c r="JQE178" s="9"/>
      <c r="JQG178" s="10">
        <v>4.8600000000000003</v>
      </c>
      <c r="JQL178">
        <v>33902247</v>
      </c>
      <c r="JQM178" t="s">
        <v>1645</v>
      </c>
      <c r="JQN178" t="s">
        <v>1646</v>
      </c>
      <c r="JQO178" t="s">
        <v>1234</v>
      </c>
      <c r="JQP178" t="s">
        <v>1647</v>
      </c>
      <c r="JQQ178" t="s">
        <v>1648</v>
      </c>
      <c r="JQR178" t="s">
        <v>14</v>
      </c>
      <c r="JQS178" s="9">
        <v>45488</v>
      </c>
      <c r="JQT178" s="9"/>
      <c r="JQU178" s="9"/>
      <c r="JQW178" s="10">
        <v>4.8600000000000003</v>
      </c>
      <c r="JRB178">
        <v>33902247</v>
      </c>
      <c r="JRC178" t="s">
        <v>1645</v>
      </c>
      <c r="JRD178" t="s">
        <v>1646</v>
      </c>
      <c r="JRE178" t="s">
        <v>1234</v>
      </c>
      <c r="JRF178" t="s">
        <v>1647</v>
      </c>
      <c r="JRG178" t="s">
        <v>1648</v>
      </c>
      <c r="JRH178" t="s">
        <v>14</v>
      </c>
      <c r="JRI178" s="9">
        <v>45488</v>
      </c>
      <c r="JRJ178" s="9"/>
      <c r="JRK178" s="9"/>
      <c r="JRM178" s="10">
        <v>4.8600000000000003</v>
      </c>
      <c r="JRR178">
        <v>33902247</v>
      </c>
      <c r="JRS178" t="s">
        <v>1645</v>
      </c>
      <c r="JRT178" t="s">
        <v>1646</v>
      </c>
      <c r="JRU178" t="s">
        <v>1234</v>
      </c>
      <c r="JRV178" t="s">
        <v>1647</v>
      </c>
      <c r="JRW178" t="s">
        <v>1648</v>
      </c>
      <c r="JRX178" t="s">
        <v>14</v>
      </c>
      <c r="JRY178" s="9">
        <v>45488</v>
      </c>
      <c r="JRZ178" s="9"/>
      <c r="JSA178" s="9"/>
      <c r="JSC178" s="10">
        <v>4.8600000000000003</v>
      </c>
      <c r="JSH178">
        <v>33902247</v>
      </c>
      <c r="JSI178" t="s">
        <v>1645</v>
      </c>
      <c r="JSJ178" t="s">
        <v>1646</v>
      </c>
      <c r="JSK178" t="s">
        <v>1234</v>
      </c>
      <c r="JSL178" t="s">
        <v>1647</v>
      </c>
      <c r="JSM178" t="s">
        <v>1648</v>
      </c>
      <c r="JSN178" t="s">
        <v>14</v>
      </c>
      <c r="JSO178" s="9">
        <v>45488</v>
      </c>
      <c r="JSP178" s="9"/>
      <c r="JSQ178" s="9"/>
      <c r="JSS178" s="10">
        <v>4.8600000000000003</v>
      </c>
      <c r="JSX178">
        <v>33902247</v>
      </c>
      <c r="JSY178" t="s">
        <v>1645</v>
      </c>
      <c r="JSZ178" t="s">
        <v>1646</v>
      </c>
      <c r="JTA178" t="s">
        <v>1234</v>
      </c>
      <c r="JTB178" t="s">
        <v>1647</v>
      </c>
      <c r="JTC178" t="s">
        <v>1648</v>
      </c>
      <c r="JTD178" t="s">
        <v>14</v>
      </c>
      <c r="JTE178" s="9">
        <v>45488</v>
      </c>
      <c r="JTF178" s="9"/>
      <c r="JTG178" s="9"/>
      <c r="JTI178" s="10">
        <v>4.8600000000000003</v>
      </c>
      <c r="JTN178">
        <v>33902247</v>
      </c>
      <c r="JTO178" t="s">
        <v>1645</v>
      </c>
      <c r="JTP178" t="s">
        <v>1646</v>
      </c>
      <c r="JTQ178" t="s">
        <v>1234</v>
      </c>
      <c r="JTR178" t="s">
        <v>1647</v>
      </c>
      <c r="JTS178" t="s">
        <v>1648</v>
      </c>
      <c r="JTT178" t="s">
        <v>14</v>
      </c>
      <c r="JTU178" s="9">
        <v>45488</v>
      </c>
      <c r="JTV178" s="9"/>
      <c r="JTW178" s="9"/>
      <c r="JTY178" s="10">
        <v>4.8600000000000003</v>
      </c>
      <c r="JUD178">
        <v>33902247</v>
      </c>
      <c r="JUE178" t="s">
        <v>1645</v>
      </c>
      <c r="JUF178" t="s">
        <v>1646</v>
      </c>
      <c r="JUG178" t="s">
        <v>1234</v>
      </c>
      <c r="JUH178" t="s">
        <v>1647</v>
      </c>
      <c r="JUI178" t="s">
        <v>1648</v>
      </c>
      <c r="JUJ178" t="s">
        <v>14</v>
      </c>
      <c r="JUK178" s="9">
        <v>45488</v>
      </c>
      <c r="JUL178" s="9"/>
      <c r="JUM178" s="9"/>
      <c r="JUO178" s="10">
        <v>4.8600000000000003</v>
      </c>
      <c r="JUT178">
        <v>33902247</v>
      </c>
      <c r="JUU178" t="s">
        <v>1645</v>
      </c>
      <c r="JUV178" t="s">
        <v>1646</v>
      </c>
      <c r="JUW178" t="s">
        <v>1234</v>
      </c>
      <c r="JUX178" t="s">
        <v>1647</v>
      </c>
      <c r="JUY178" t="s">
        <v>1648</v>
      </c>
      <c r="JUZ178" t="s">
        <v>14</v>
      </c>
      <c r="JVA178" s="9">
        <v>45488</v>
      </c>
      <c r="JVB178" s="9"/>
      <c r="JVC178" s="9"/>
      <c r="JVE178" s="10">
        <v>4.8600000000000003</v>
      </c>
      <c r="JVJ178">
        <v>33902247</v>
      </c>
      <c r="JVK178" t="s">
        <v>1645</v>
      </c>
      <c r="JVL178" t="s">
        <v>1646</v>
      </c>
      <c r="JVM178" t="s">
        <v>1234</v>
      </c>
      <c r="JVN178" t="s">
        <v>1647</v>
      </c>
      <c r="JVO178" t="s">
        <v>1648</v>
      </c>
      <c r="JVP178" t="s">
        <v>14</v>
      </c>
      <c r="JVQ178" s="9">
        <v>45488</v>
      </c>
      <c r="JVR178" s="9"/>
      <c r="JVS178" s="9"/>
      <c r="JVU178" s="10">
        <v>4.8600000000000003</v>
      </c>
      <c r="JVZ178">
        <v>33902247</v>
      </c>
      <c r="JWA178" t="s">
        <v>1645</v>
      </c>
      <c r="JWB178" t="s">
        <v>1646</v>
      </c>
      <c r="JWC178" t="s">
        <v>1234</v>
      </c>
      <c r="JWD178" t="s">
        <v>1647</v>
      </c>
      <c r="JWE178" t="s">
        <v>1648</v>
      </c>
      <c r="JWF178" t="s">
        <v>14</v>
      </c>
      <c r="JWG178" s="9">
        <v>45488</v>
      </c>
      <c r="JWH178" s="9"/>
      <c r="JWI178" s="9"/>
      <c r="JWK178" s="10">
        <v>4.8600000000000003</v>
      </c>
      <c r="JWP178">
        <v>33902247</v>
      </c>
      <c r="JWQ178" t="s">
        <v>1645</v>
      </c>
      <c r="JWR178" t="s">
        <v>1646</v>
      </c>
      <c r="JWS178" t="s">
        <v>1234</v>
      </c>
      <c r="JWT178" t="s">
        <v>1647</v>
      </c>
      <c r="JWU178" t="s">
        <v>1648</v>
      </c>
      <c r="JWV178" t="s">
        <v>14</v>
      </c>
      <c r="JWW178" s="9">
        <v>45488</v>
      </c>
      <c r="JWX178" s="9"/>
      <c r="JWY178" s="9"/>
      <c r="JXA178" s="10">
        <v>4.8600000000000003</v>
      </c>
      <c r="JXF178">
        <v>33902247</v>
      </c>
      <c r="JXG178" t="s">
        <v>1645</v>
      </c>
      <c r="JXH178" t="s">
        <v>1646</v>
      </c>
      <c r="JXI178" t="s">
        <v>1234</v>
      </c>
      <c r="JXJ178" t="s">
        <v>1647</v>
      </c>
      <c r="JXK178" t="s">
        <v>1648</v>
      </c>
      <c r="JXL178" t="s">
        <v>14</v>
      </c>
      <c r="JXM178" s="9">
        <v>45488</v>
      </c>
      <c r="JXN178" s="9"/>
      <c r="JXO178" s="9"/>
      <c r="JXQ178" s="10">
        <v>4.8600000000000003</v>
      </c>
      <c r="JXV178">
        <v>33902247</v>
      </c>
      <c r="JXW178" t="s">
        <v>1645</v>
      </c>
      <c r="JXX178" t="s">
        <v>1646</v>
      </c>
      <c r="JXY178" t="s">
        <v>1234</v>
      </c>
      <c r="JXZ178" t="s">
        <v>1647</v>
      </c>
      <c r="JYA178" t="s">
        <v>1648</v>
      </c>
      <c r="JYB178" t="s">
        <v>14</v>
      </c>
      <c r="JYC178" s="9">
        <v>45488</v>
      </c>
      <c r="JYD178" s="9"/>
      <c r="JYE178" s="9"/>
      <c r="JYG178" s="10">
        <v>4.8600000000000003</v>
      </c>
      <c r="JYL178">
        <v>33902247</v>
      </c>
      <c r="JYM178" t="s">
        <v>1645</v>
      </c>
      <c r="JYN178" t="s">
        <v>1646</v>
      </c>
      <c r="JYO178" t="s">
        <v>1234</v>
      </c>
      <c r="JYP178" t="s">
        <v>1647</v>
      </c>
      <c r="JYQ178" t="s">
        <v>1648</v>
      </c>
      <c r="JYR178" t="s">
        <v>14</v>
      </c>
      <c r="JYS178" s="9">
        <v>45488</v>
      </c>
      <c r="JYT178" s="9"/>
      <c r="JYU178" s="9"/>
      <c r="JYW178" s="10">
        <v>4.8600000000000003</v>
      </c>
      <c r="JZB178">
        <v>33902247</v>
      </c>
      <c r="JZC178" t="s">
        <v>1645</v>
      </c>
      <c r="JZD178" t="s">
        <v>1646</v>
      </c>
      <c r="JZE178" t="s">
        <v>1234</v>
      </c>
      <c r="JZF178" t="s">
        <v>1647</v>
      </c>
      <c r="JZG178" t="s">
        <v>1648</v>
      </c>
      <c r="JZH178" t="s">
        <v>14</v>
      </c>
      <c r="JZI178" s="9">
        <v>45488</v>
      </c>
      <c r="JZJ178" s="9"/>
      <c r="JZK178" s="9"/>
      <c r="JZM178" s="10">
        <v>4.8600000000000003</v>
      </c>
      <c r="JZR178">
        <v>33902247</v>
      </c>
      <c r="JZS178" t="s">
        <v>1645</v>
      </c>
      <c r="JZT178" t="s">
        <v>1646</v>
      </c>
      <c r="JZU178" t="s">
        <v>1234</v>
      </c>
      <c r="JZV178" t="s">
        <v>1647</v>
      </c>
      <c r="JZW178" t="s">
        <v>1648</v>
      </c>
      <c r="JZX178" t="s">
        <v>14</v>
      </c>
      <c r="JZY178" s="9">
        <v>45488</v>
      </c>
      <c r="JZZ178" s="9"/>
      <c r="KAA178" s="9"/>
      <c r="KAC178" s="10">
        <v>4.8600000000000003</v>
      </c>
      <c r="KAH178">
        <v>33902247</v>
      </c>
      <c r="KAI178" t="s">
        <v>1645</v>
      </c>
      <c r="KAJ178" t="s">
        <v>1646</v>
      </c>
      <c r="KAK178" t="s">
        <v>1234</v>
      </c>
      <c r="KAL178" t="s">
        <v>1647</v>
      </c>
      <c r="KAM178" t="s">
        <v>1648</v>
      </c>
      <c r="KAN178" t="s">
        <v>14</v>
      </c>
      <c r="KAO178" s="9">
        <v>45488</v>
      </c>
      <c r="KAP178" s="9"/>
      <c r="KAQ178" s="9"/>
      <c r="KAS178" s="10">
        <v>4.8600000000000003</v>
      </c>
      <c r="KAX178">
        <v>33902247</v>
      </c>
      <c r="KAY178" t="s">
        <v>1645</v>
      </c>
      <c r="KAZ178" t="s">
        <v>1646</v>
      </c>
      <c r="KBA178" t="s">
        <v>1234</v>
      </c>
      <c r="KBB178" t="s">
        <v>1647</v>
      </c>
      <c r="KBC178" t="s">
        <v>1648</v>
      </c>
      <c r="KBD178" t="s">
        <v>14</v>
      </c>
      <c r="KBE178" s="9">
        <v>45488</v>
      </c>
      <c r="KBF178" s="9"/>
      <c r="KBG178" s="9"/>
      <c r="KBI178" s="10">
        <v>4.8600000000000003</v>
      </c>
      <c r="KBN178">
        <v>33902247</v>
      </c>
      <c r="KBO178" t="s">
        <v>1645</v>
      </c>
      <c r="KBP178" t="s">
        <v>1646</v>
      </c>
      <c r="KBQ178" t="s">
        <v>1234</v>
      </c>
      <c r="KBR178" t="s">
        <v>1647</v>
      </c>
      <c r="KBS178" t="s">
        <v>1648</v>
      </c>
      <c r="KBT178" t="s">
        <v>14</v>
      </c>
      <c r="KBU178" s="9">
        <v>45488</v>
      </c>
      <c r="KBV178" s="9"/>
      <c r="KBW178" s="9"/>
      <c r="KBY178" s="10">
        <v>4.8600000000000003</v>
      </c>
      <c r="KCD178">
        <v>33902247</v>
      </c>
      <c r="KCE178" t="s">
        <v>1645</v>
      </c>
      <c r="KCF178" t="s">
        <v>1646</v>
      </c>
      <c r="KCG178" t="s">
        <v>1234</v>
      </c>
      <c r="KCH178" t="s">
        <v>1647</v>
      </c>
      <c r="KCI178" t="s">
        <v>1648</v>
      </c>
      <c r="KCJ178" t="s">
        <v>14</v>
      </c>
      <c r="KCK178" s="9">
        <v>45488</v>
      </c>
      <c r="KCL178" s="9"/>
      <c r="KCM178" s="9"/>
      <c r="KCO178" s="10">
        <v>4.8600000000000003</v>
      </c>
      <c r="KCT178">
        <v>33902247</v>
      </c>
      <c r="KCU178" t="s">
        <v>1645</v>
      </c>
      <c r="KCV178" t="s">
        <v>1646</v>
      </c>
      <c r="KCW178" t="s">
        <v>1234</v>
      </c>
      <c r="KCX178" t="s">
        <v>1647</v>
      </c>
      <c r="KCY178" t="s">
        <v>1648</v>
      </c>
      <c r="KCZ178" t="s">
        <v>14</v>
      </c>
      <c r="KDA178" s="9">
        <v>45488</v>
      </c>
      <c r="KDB178" s="9"/>
      <c r="KDC178" s="9"/>
      <c r="KDE178" s="10">
        <v>4.8600000000000003</v>
      </c>
      <c r="KDJ178">
        <v>33902247</v>
      </c>
      <c r="KDK178" t="s">
        <v>1645</v>
      </c>
      <c r="KDL178" t="s">
        <v>1646</v>
      </c>
      <c r="KDM178" t="s">
        <v>1234</v>
      </c>
      <c r="KDN178" t="s">
        <v>1647</v>
      </c>
      <c r="KDO178" t="s">
        <v>1648</v>
      </c>
      <c r="KDP178" t="s">
        <v>14</v>
      </c>
      <c r="KDQ178" s="9">
        <v>45488</v>
      </c>
      <c r="KDR178" s="9"/>
      <c r="KDS178" s="9"/>
      <c r="KDU178" s="10">
        <v>4.8600000000000003</v>
      </c>
      <c r="KDZ178">
        <v>33902247</v>
      </c>
      <c r="KEA178" t="s">
        <v>1645</v>
      </c>
      <c r="KEB178" t="s">
        <v>1646</v>
      </c>
      <c r="KEC178" t="s">
        <v>1234</v>
      </c>
      <c r="KED178" t="s">
        <v>1647</v>
      </c>
      <c r="KEE178" t="s">
        <v>1648</v>
      </c>
      <c r="KEF178" t="s">
        <v>14</v>
      </c>
      <c r="KEG178" s="9">
        <v>45488</v>
      </c>
      <c r="KEH178" s="9"/>
      <c r="KEI178" s="9"/>
      <c r="KEK178" s="10">
        <v>4.8600000000000003</v>
      </c>
      <c r="KEP178">
        <v>33902247</v>
      </c>
      <c r="KEQ178" t="s">
        <v>1645</v>
      </c>
      <c r="KER178" t="s">
        <v>1646</v>
      </c>
      <c r="KES178" t="s">
        <v>1234</v>
      </c>
      <c r="KET178" t="s">
        <v>1647</v>
      </c>
      <c r="KEU178" t="s">
        <v>1648</v>
      </c>
      <c r="KEV178" t="s">
        <v>14</v>
      </c>
      <c r="KEW178" s="9">
        <v>45488</v>
      </c>
      <c r="KEX178" s="9"/>
      <c r="KEY178" s="9"/>
      <c r="KFA178" s="10">
        <v>4.8600000000000003</v>
      </c>
      <c r="KFF178">
        <v>33902247</v>
      </c>
      <c r="KFG178" t="s">
        <v>1645</v>
      </c>
      <c r="KFH178" t="s">
        <v>1646</v>
      </c>
      <c r="KFI178" t="s">
        <v>1234</v>
      </c>
      <c r="KFJ178" t="s">
        <v>1647</v>
      </c>
      <c r="KFK178" t="s">
        <v>1648</v>
      </c>
      <c r="KFL178" t="s">
        <v>14</v>
      </c>
      <c r="KFM178" s="9">
        <v>45488</v>
      </c>
      <c r="KFN178" s="9"/>
      <c r="KFO178" s="9"/>
      <c r="KFQ178" s="10">
        <v>4.8600000000000003</v>
      </c>
      <c r="KFV178">
        <v>33902247</v>
      </c>
      <c r="KFW178" t="s">
        <v>1645</v>
      </c>
      <c r="KFX178" t="s">
        <v>1646</v>
      </c>
      <c r="KFY178" t="s">
        <v>1234</v>
      </c>
      <c r="KFZ178" t="s">
        <v>1647</v>
      </c>
      <c r="KGA178" t="s">
        <v>1648</v>
      </c>
      <c r="KGB178" t="s">
        <v>14</v>
      </c>
      <c r="KGC178" s="9">
        <v>45488</v>
      </c>
      <c r="KGD178" s="9"/>
      <c r="KGE178" s="9"/>
      <c r="KGG178" s="10">
        <v>4.8600000000000003</v>
      </c>
      <c r="KGL178">
        <v>33902247</v>
      </c>
      <c r="KGM178" t="s">
        <v>1645</v>
      </c>
      <c r="KGN178" t="s">
        <v>1646</v>
      </c>
      <c r="KGO178" t="s">
        <v>1234</v>
      </c>
      <c r="KGP178" t="s">
        <v>1647</v>
      </c>
      <c r="KGQ178" t="s">
        <v>1648</v>
      </c>
      <c r="KGR178" t="s">
        <v>14</v>
      </c>
      <c r="KGS178" s="9">
        <v>45488</v>
      </c>
      <c r="KGT178" s="9"/>
      <c r="KGU178" s="9"/>
      <c r="KGW178" s="10">
        <v>4.8600000000000003</v>
      </c>
      <c r="KHB178">
        <v>33902247</v>
      </c>
      <c r="KHC178" t="s">
        <v>1645</v>
      </c>
      <c r="KHD178" t="s">
        <v>1646</v>
      </c>
      <c r="KHE178" t="s">
        <v>1234</v>
      </c>
      <c r="KHF178" t="s">
        <v>1647</v>
      </c>
      <c r="KHG178" t="s">
        <v>1648</v>
      </c>
      <c r="KHH178" t="s">
        <v>14</v>
      </c>
      <c r="KHI178" s="9">
        <v>45488</v>
      </c>
      <c r="KHJ178" s="9"/>
      <c r="KHK178" s="9"/>
      <c r="KHM178" s="10">
        <v>4.8600000000000003</v>
      </c>
      <c r="KHR178">
        <v>33902247</v>
      </c>
      <c r="KHS178" t="s">
        <v>1645</v>
      </c>
      <c r="KHT178" t="s">
        <v>1646</v>
      </c>
      <c r="KHU178" t="s">
        <v>1234</v>
      </c>
      <c r="KHV178" t="s">
        <v>1647</v>
      </c>
      <c r="KHW178" t="s">
        <v>1648</v>
      </c>
      <c r="KHX178" t="s">
        <v>14</v>
      </c>
      <c r="KHY178" s="9">
        <v>45488</v>
      </c>
      <c r="KHZ178" s="9"/>
      <c r="KIA178" s="9"/>
      <c r="KIC178" s="10">
        <v>4.8600000000000003</v>
      </c>
      <c r="KIH178">
        <v>33902247</v>
      </c>
      <c r="KII178" t="s">
        <v>1645</v>
      </c>
      <c r="KIJ178" t="s">
        <v>1646</v>
      </c>
      <c r="KIK178" t="s">
        <v>1234</v>
      </c>
      <c r="KIL178" t="s">
        <v>1647</v>
      </c>
      <c r="KIM178" t="s">
        <v>1648</v>
      </c>
      <c r="KIN178" t="s">
        <v>14</v>
      </c>
      <c r="KIO178" s="9">
        <v>45488</v>
      </c>
      <c r="KIP178" s="9"/>
      <c r="KIQ178" s="9"/>
      <c r="KIS178" s="10">
        <v>4.8600000000000003</v>
      </c>
      <c r="KIX178">
        <v>33902247</v>
      </c>
      <c r="KIY178" t="s">
        <v>1645</v>
      </c>
      <c r="KIZ178" t="s">
        <v>1646</v>
      </c>
      <c r="KJA178" t="s">
        <v>1234</v>
      </c>
      <c r="KJB178" t="s">
        <v>1647</v>
      </c>
      <c r="KJC178" t="s">
        <v>1648</v>
      </c>
      <c r="KJD178" t="s">
        <v>14</v>
      </c>
      <c r="KJE178" s="9">
        <v>45488</v>
      </c>
      <c r="KJF178" s="9"/>
      <c r="KJG178" s="9"/>
      <c r="KJI178" s="10">
        <v>4.8600000000000003</v>
      </c>
      <c r="KJN178">
        <v>33902247</v>
      </c>
      <c r="KJO178" t="s">
        <v>1645</v>
      </c>
      <c r="KJP178" t="s">
        <v>1646</v>
      </c>
      <c r="KJQ178" t="s">
        <v>1234</v>
      </c>
      <c r="KJR178" t="s">
        <v>1647</v>
      </c>
      <c r="KJS178" t="s">
        <v>1648</v>
      </c>
      <c r="KJT178" t="s">
        <v>14</v>
      </c>
      <c r="KJU178" s="9">
        <v>45488</v>
      </c>
      <c r="KJV178" s="9"/>
      <c r="KJW178" s="9"/>
      <c r="KJY178" s="10">
        <v>4.8600000000000003</v>
      </c>
      <c r="KKD178">
        <v>33902247</v>
      </c>
      <c r="KKE178" t="s">
        <v>1645</v>
      </c>
      <c r="KKF178" t="s">
        <v>1646</v>
      </c>
      <c r="KKG178" t="s">
        <v>1234</v>
      </c>
      <c r="KKH178" t="s">
        <v>1647</v>
      </c>
      <c r="KKI178" t="s">
        <v>1648</v>
      </c>
      <c r="KKJ178" t="s">
        <v>14</v>
      </c>
      <c r="KKK178" s="9">
        <v>45488</v>
      </c>
      <c r="KKL178" s="9"/>
      <c r="KKM178" s="9"/>
      <c r="KKO178" s="10">
        <v>4.8600000000000003</v>
      </c>
      <c r="KKT178">
        <v>33902247</v>
      </c>
      <c r="KKU178" t="s">
        <v>1645</v>
      </c>
      <c r="KKV178" t="s">
        <v>1646</v>
      </c>
      <c r="KKW178" t="s">
        <v>1234</v>
      </c>
      <c r="KKX178" t="s">
        <v>1647</v>
      </c>
      <c r="KKY178" t="s">
        <v>1648</v>
      </c>
      <c r="KKZ178" t="s">
        <v>14</v>
      </c>
      <c r="KLA178" s="9">
        <v>45488</v>
      </c>
      <c r="KLB178" s="9"/>
      <c r="KLC178" s="9"/>
      <c r="KLE178" s="10">
        <v>4.8600000000000003</v>
      </c>
      <c r="KLJ178">
        <v>33902247</v>
      </c>
      <c r="KLK178" t="s">
        <v>1645</v>
      </c>
      <c r="KLL178" t="s">
        <v>1646</v>
      </c>
      <c r="KLM178" t="s">
        <v>1234</v>
      </c>
      <c r="KLN178" t="s">
        <v>1647</v>
      </c>
      <c r="KLO178" t="s">
        <v>1648</v>
      </c>
      <c r="KLP178" t="s">
        <v>14</v>
      </c>
      <c r="KLQ178" s="9">
        <v>45488</v>
      </c>
      <c r="KLR178" s="9"/>
      <c r="KLS178" s="9"/>
      <c r="KLU178" s="10">
        <v>4.8600000000000003</v>
      </c>
      <c r="KLZ178">
        <v>33902247</v>
      </c>
      <c r="KMA178" t="s">
        <v>1645</v>
      </c>
      <c r="KMB178" t="s">
        <v>1646</v>
      </c>
      <c r="KMC178" t="s">
        <v>1234</v>
      </c>
      <c r="KMD178" t="s">
        <v>1647</v>
      </c>
      <c r="KME178" t="s">
        <v>1648</v>
      </c>
      <c r="KMF178" t="s">
        <v>14</v>
      </c>
      <c r="KMG178" s="9">
        <v>45488</v>
      </c>
      <c r="KMH178" s="9"/>
      <c r="KMI178" s="9"/>
      <c r="KMK178" s="10">
        <v>4.8600000000000003</v>
      </c>
      <c r="KMP178">
        <v>33902247</v>
      </c>
      <c r="KMQ178" t="s">
        <v>1645</v>
      </c>
      <c r="KMR178" t="s">
        <v>1646</v>
      </c>
      <c r="KMS178" t="s">
        <v>1234</v>
      </c>
      <c r="KMT178" t="s">
        <v>1647</v>
      </c>
      <c r="KMU178" t="s">
        <v>1648</v>
      </c>
      <c r="KMV178" t="s">
        <v>14</v>
      </c>
      <c r="KMW178" s="9">
        <v>45488</v>
      </c>
      <c r="KMX178" s="9"/>
      <c r="KMY178" s="9"/>
      <c r="KNA178" s="10">
        <v>4.8600000000000003</v>
      </c>
      <c r="KNF178">
        <v>33902247</v>
      </c>
      <c r="KNG178" t="s">
        <v>1645</v>
      </c>
      <c r="KNH178" t="s">
        <v>1646</v>
      </c>
      <c r="KNI178" t="s">
        <v>1234</v>
      </c>
      <c r="KNJ178" t="s">
        <v>1647</v>
      </c>
      <c r="KNK178" t="s">
        <v>1648</v>
      </c>
      <c r="KNL178" t="s">
        <v>14</v>
      </c>
      <c r="KNM178" s="9">
        <v>45488</v>
      </c>
      <c r="KNN178" s="9"/>
      <c r="KNO178" s="9"/>
      <c r="KNQ178" s="10">
        <v>4.8600000000000003</v>
      </c>
      <c r="KNV178">
        <v>33902247</v>
      </c>
      <c r="KNW178" t="s">
        <v>1645</v>
      </c>
      <c r="KNX178" t="s">
        <v>1646</v>
      </c>
      <c r="KNY178" t="s">
        <v>1234</v>
      </c>
      <c r="KNZ178" t="s">
        <v>1647</v>
      </c>
      <c r="KOA178" t="s">
        <v>1648</v>
      </c>
      <c r="KOB178" t="s">
        <v>14</v>
      </c>
      <c r="KOC178" s="9">
        <v>45488</v>
      </c>
      <c r="KOD178" s="9"/>
      <c r="KOE178" s="9"/>
      <c r="KOG178" s="10">
        <v>4.8600000000000003</v>
      </c>
      <c r="KOL178">
        <v>33902247</v>
      </c>
      <c r="KOM178" t="s">
        <v>1645</v>
      </c>
      <c r="KON178" t="s">
        <v>1646</v>
      </c>
      <c r="KOO178" t="s">
        <v>1234</v>
      </c>
      <c r="KOP178" t="s">
        <v>1647</v>
      </c>
      <c r="KOQ178" t="s">
        <v>1648</v>
      </c>
      <c r="KOR178" t="s">
        <v>14</v>
      </c>
      <c r="KOS178" s="9">
        <v>45488</v>
      </c>
      <c r="KOT178" s="9"/>
      <c r="KOU178" s="9"/>
      <c r="KOW178" s="10">
        <v>4.8600000000000003</v>
      </c>
      <c r="KPB178">
        <v>33902247</v>
      </c>
      <c r="KPC178" t="s">
        <v>1645</v>
      </c>
      <c r="KPD178" t="s">
        <v>1646</v>
      </c>
      <c r="KPE178" t="s">
        <v>1234</v>
      </c>
      <c r="KPF178" t="s">
        <v>1647</v>
      </c>
      <c r="KPG178" t="s">
        <v>1648</v>
      </c>
      <c r="KPH178" t="s">
        <v>14</v>
      </c>
      <c r="KPI178" s="9">
        <v>45488</v>
      </c>
      <c r="KPJ178" s="9"/>
      <c r="KPK178" s="9"/>
      <c r="KPM178" s="10">
        <v>4.8600000000000003</v>
      </c>
      <c r="KPR178">
        <v>33902247</v>
      </c>
      <c r="KPS178" t="s">
        <v>1645</v>
      </c>
      <c r="KPT178" t="s">
        <v>1646</v>
      </c>
      <c r="KPU178" t="s">
        <v>1234</v>
      </c>
      <c r="KPV178" t="s">
        <v>1647</v>
      </c>
      <c r="KPW178" t="s">
        <v>1648</v>
      </c>
      <c r="KPX178" t="s">
        <v>14</v>
      </c>
      <c r="KPY178" s="9">
        <v>45488</v>
      </c>
      <c r="KPZ178" s="9"/>
      <c r="KQA178" s="9"/>
      <c r="KQC178" s="10">
        <v>4.8600000000000003</v>
      </c>
      <c r="KQH178">
        <v>33902247</v>
      </c>
      <c r="KQI178" t="s">
        <v>1645</v>
      </c>
      <c r="KQJ178" t="s">
        <v>1646</v>
      </c>
      <c r="KQK178" t="s">
        <v>1234</v>
      </c>
      <c r="KQL178" t="s">
        <v>1647</v>
      </c>
      <c r="KQM178" t="s">
        <v>1648</v>
      </c>
      <c r="KQN178" t="s">
        <v>14</v>
      </c>
      <c r="KQO178" s="9">
        <v>45488</v>
      </c>
      <c r="KQP178" s="9"/>
      <c r="KQQ178" s="9"/>
      <c r="KQS178" s="10">
        <v>4.8600000000000003</v>
      </c>
      <c r="KQX178">
        <v>33902247</v>
      </c>
      <c r="KQY178" t="s">
        <v>1645</v>
      </c>
      <c r="KQZ178" t="s">
        <v>1646</v>
      </c>
      <c r="KRA178" t="s">
        <v>1234</v>
      </c>
      <c r="KRB178" t="s">
        <v>1647</v>
      </c>
      <c r="KRC178" t="s">
        <v>1648</v>
      </c>
      <c r="KRD178" t="s">
        <v>14</v>
      </c>
      <c r="KRE178" s="9">
        <v>45488</v>
      </c>
      <c r="KRF178" s="9"/>
      <c r="KRG178" s="9"/>
      <c r="KRI178" s="10">
        <v>4.8600000000000003</v>
      </c>
      <c r="KRN178">
        <v>33902247</v>
      </c>
      <c r="KRO178" t="s">
        <v>1645</v>
      </c>
      <c r="KRP178" t="s">
        <v>1646</v>
      </c>
      <c r="KRQ178" t="s">
        <v>1234</v>
      </c>
      <c r="KRR178" t="s">
        <v>1647</v>
      </c>
      <c r="KRS178" t="s">
        <v>1648</v>
      </c>
      <c r="KRT178" t="s">
        <v>14</v>
      </c>
      <c r="KRU178" s="9">
        <v>45488</v>
      </c>
      <c r="KRV178" s="9"/>
      <c r="KRW178" s="9"/>
      <c r="KRY178" s="10">
        <v>4.8600000000000003</v>
      </c>
      <c r="KSD178">
        <v>33902247</v>
      </c>
      <c r="KSE178" t="s">
        <v>1645</v>
      </c>
      <c r="KSF178" t="s">
        <v>1646</v>
      </c>
      <c r="KSG178" t="s">
        <v>1234</v>
      </c>
      <c r="KSH178" t="s">
        <v>1647</v>
      </c>
      <c r="KSI178" t="s">
        <v>1648</v>
      </c>
      <c r="KSJ178" t="s">
        <v>14</v>
      </c>
      <c r="KSK178" s="9">
        <v>45488</v>
      </c>
      <c r="KSL178" s="9"/>
      <c r="KSM178" s="9"/>
      <c r="KSO178" s="10">
        <v>4.8600000000000003</v>
      </c>
      <c r="KST178">
        <v>33902247</v>
      </c>
      <c r="KSU178" t="s">
        <v>1645</v>
      </c>
      <c r="KSV178" t="s">
        <v>1646</v>
      </c>
      <c r="KSW178" t="s">
        <v>1234</v>
      </c>
      <c r="KSX178" t="s">
        <v>1647</v>
      </c>
      <c r="KSY178" t="s">
        <v>1648</v>
      </c>
      <c r="KSZ178" t="s">
        <v>14</v>
      </c>
      <c r="KTA178" s="9">
        <v>45488</v>
      </c>
      <c r="KTB178" s="9"/>
      <c r="KTC178" s="9"/>
      <c r="KTE178" s="10">
        <v>4.8600000000000003</v>
      </c>
      <c r="KTJ178">
        <v>33902247</v>
      </c>
      <c r="KTK178" t="s">
        <v>1645</v>
      </c>
      <c r="KTL178" t="s">
        <v>1646</v>
      </c>
      <c r="KTM178" t="s">
        <v>1234</v>
      </c>
      <c r="KTN178" t="s">
        <v>1647</v>
      </c>
      <c r="KTO178" t="s">
        <v>1648</v>
      </c>
      <c r="KTP178" t="s">
        <v>14</v>
      </c>
      <c r="KTQ178" s="9">
        <v>45488</v>
      </c>
      <c r="KTR178" s="9"/>
      <c r="KTS178" s="9"/>
      <c r="KTU178" s="10">
        <v>4.8600000000000003</v>
      </c>
      <c r="KTZ178">
        <v>33902247</v>
      </c>
      <c r="KUA178" t="s">
        <v>1645</v>
      </c>
      <c r="KUB178" t="s">
        <v>1646</v>
      </c>
      <c r="KUC178" t="s">
        <v>1234</v>
      </c>
      <c r="KUD178" t="s">
        <v>1647</v>
      </c>
      <c r="KUE178" t="s">
        <v>1648</v>
      </c>
      <c r="KUF178" t="s">
        <v>14</v>
      </c>
      <c r="KUG178" s="9">
        <v>45488</v>
      </c>
      <c r="KUH178" s="9"/>
      <c r="KUI178" s="9"/>
      <c r="KUK178" s="10">
        <v>4.8600000000000003</v>
      </c>
      <c r="KUP178">
        <v>33902247</v>
      </c>
      <c r="KUQ178" t="s">
        <v>1645</v>
      </c>
      <c r="KUR178" t="s">
        <v>1646</v>
      </c>
      <c r="KUS178" t="s">
        <v>1234</v>
      </c>
      <c r="KUT178" t="s">
        <v>1647</v>
      </c>
      <c r="KUU178" t="s">
        <v>1648</v>
      </c>
      <c r="KUV178" t="s">
        <v>14</v>
      </c>
      <c r="KUW178" s="9">
        <v>45488</v>
      </c>
      <c r="KUX178" s="9"/>
      <c r="KUY178" s="9"/>
      <c r="KVA178" s="10">
        <v>4.8600000000000003</v>
      </c>
      <c r="KVF178">
        <v>33902247</v>
      </c>
      <c r="KVG178" t="s">
        <v>1645</v>
      </c>
      <c r="KVH178" t="s">
        <v>1646</v>
      </c>
      <c r="KVI178" t="s">
        <v>1234</v>
      </c>
      <c r="KVJ178" t="s">
        <v>1647</v>
      </c>
      <c r="KVK178" t="s">
        <v>1648</v>
      </c>
      <c r="KVL178" t="s">
        <v>14</v>
      </c>
      <c r="KVM178" s="9">
        <v>45488</v>
      </c>
      <c r="KVN178" s="9"/>
      <c r="KVO178" s="9"/>
      <c r="KVQ178" s="10">
        <v>4.8600000000000003</v>
      </c>
      <c r="KVV178">
        <v>33902247</v>
      </c>
      <c r="KVW178" t="s">
        <v>1645</v>
      </c>
      <c r="KVX178" t="s">
        <v>1646</v>
      </c>
      <c r="KVY178" t="s">
        <v>1234</v>
      </c>
      <c r="KVZ178" t="s">
        <v>1647</v>
      </c>
      <c r="KWA178" t="s">
        <v>1648</v>
      </c>
      <c r="KWB178" t="s">
        <v>14</v>
      </c>
      <c r="KWC178" s="9">
        <v>45488</v>
      </c>
      <c r="KWD178" s="9"/>
      <c r="KWE178" s="9"/>
      <c r="KWG178" s="10">
        <v>4.8600000000000003</v>
      </c>
      <c r="KWL178">
        <v>33902247</v>
      </c>
      <c r="KWM178" t="s">
        <v>1645</v>
      </c>
      <c r="KWN178" t="s">
        <v>1646</v>
      </c>
      <c r="KWO178" t="s">
        <v>1234</v>
      </c>
      <c r="KWP178" t="s">
        <v>1647</v>
      </c>
      <c r="KWQ178" t="s">
        <v>1648</v>
      </c>
      <c r="KWR178" t="s">
        <v>14</v>
      </c>
      <c r="KWS178" s="9">
        <v>45488</v>
      </c>
      <c r="KWT178" s="9"/>
      <c r="KWU178" s="9"/>
      <c r="KWW178" s="10">
        <v>4.8600000000000003</v>
      </c>
      <c r="KXB178">
        <v>33902247</v>
      </c>
      <c r="KXC178" t="s">
        <v>1645</v>
      </c>
      <c r="KXD178" t="s">
        <v>1646</v>
      </c>
      <c r="KXE178" t="s">
        <v>1234</v>
      </c>
      <c r="KXF178" t="s">
        <v>1647</v>
      </c>
      <c r="KXG178" t="s">
        <v>1648</v>
      </c>
      <c r="KXH178" t="s">
        <v>14</v>
      </c>
      <c r="KXI178" s="9">
        <v>45488</v>
      </c>
      <c r="KXJ178" s="9"/>
      <c r="KXK178" s="9"/>
      <c r="KXM178" s="10">
        <v>4.8600000000000003</v>
      </c>
      <c r="KXR178">
        <v>33902247</v>
      </c>
      <c r="KXS178" t="s">
        <v>1645</v>
      </c>
      <c r="KXT178" t="s">
        <v>1646</v>
      </c>
      <c r="KXU178" t="s">
        <v>1234</v>
      </c>
      <c r="KXV178" t="s">
        <v>1647</v>
      </c>
      <c r="KXW178" t="s">
        <v>1648</v>
      </c>
      <c r="KXX178" t="s">
        <v>14</v>
      </c>
      <c r="KXY178" s="9">
        <v>45488</v>
      </c>
      <c r="KXZ178" s="9"/>
      <c r="KYA178" s="9"/>
      <c r="KYC178" s="10">
        <v>4.8600000000000003</v>
      </c>
      <c r="KYH178">
        <v>33902247</v>
      </c>
      <c r="KYI178" t="s">
        <v>1645</v>
      </c>
      <c r="KYJ178" t="s">
        <v>1646</v>
      </c>
      <c r="KYK178" t="s">
        <v>1234</v>
      </c>
      <c r="KYL178" t="s">
        <v>1647</v>
      </c>
      <c r="KYM178" t="s">
        <v>1648</v>
      </c>
      <c r="KYN178" t="s">
        <v>14</v>
      </c>
      <c r="KYO178" s="9">
        <v>45488</v>
      </c>
      <c r="KYP178" s="9"/>
      <c r="KYQ178" s="9"/>
      <c r="KYS178" s="10">
        <v>4.8600000000000003</v>
      </c>
      <c r="KYX178">
        <v>33902247</v>
      </c>
      <c r="KYY178" t="s">
        <v>1645</v>
      </c>
      <c r="KYZ178" t="s">
        <v>1646</v>
      </c>
      <c r="KZA178" t="s">
        <v>1234</v>
      </c>
      <c r="KZB178" t="s">
        <v>1647</v>
      </c>
      <c r="KZC178" t="s">
        <v>1648</v>
      </c>
      <c r="KZD178" t="s">
        <v>14</v>
      </c>
      <c r="KZE178" s="9">
        <v>45488</v>
      </c>
      <c r="KZF178" s="9"/>
      <c r="KZG178" s="9"/>
      <c r="KZI178" s="10">
        <v>4.8600000000000003</v>
      </c>
      <c r="KZN178">
        <v>33902247</v>
      </c>
      <c r="KZO178" t="s">
        <v>1645</v>
      </c>
      <c r="KZP178" t="s">
        <v>1646</v>
      </c>
      <c r="KZQ178" t="s">
        <v>1234</v>
      </c>
      <c r="KZR178" t="s">
        <v>1647</v>
      </c>
      <c r="KZS178" t="s">
        <v>1648</v>
      </c>
      <c r="KZT178" t="s">
        <v>14</v>
      </c>
      <c r="KZU178" s="9">
        <v>45488</v>
      </c>
      <c r="KZV178" s="9"/>
      <c r="KZW178" s="9"/>
      <c r="KZY178" s="10">
        <v>4.8600000000000003</v>
      </c>
      <c r="LAD178">
        <v>33902247</v>
      </c>
      <c r="LAE178" t="s">
        <v>1645</v>
      </c>
      <c r="LAF178" t="s">
        <v>1646</v>
      </c>
      <c r="LAG178" t="s">
        <v>1234</v>
      </c>
      <c r="LAH178" t="s">
        <v>1647</v>
      </c>
      <c r="LAI178" t="s">
        <v>1648</v>
      </c>
      <c r="LAJ178" t="s">
        <v>14</v>
      </c>
      <c r="LAK178" s="9">
        <v>45488</v>
      </c>
      <c r="LAL178" s="9"/>
      <c r="LAM178" s="9"/>
      <c r="LAO178" s="10">
        <v>4.8600000000000003</v>
      </c>
      <c r="LAT178">
        <v>33902247</v>
      </c>
      <c r="LAU178" t="s">
        <v>1645</v>
      </c>
      <c r="LAV178" t="s">
        <v>1646</v>
      </c>
      <c r="LAW178" t="s">
        <v>1234</v>
      </c>
      <c r="LAX178" t="s">
        <v>1647</v>
      </c>
      <c r="LAY178" t="s">
        <v>1648</v>
      </c>
      <c r="LAZ178" t="s">
        <v>14</v>
      </c>
      <c r="LBA178" s="9">
        <v>45488</v>
      </c>
      <c r="LBB178" s="9"/>
      <c r="LBC178" s="9"/>
      <c r="LBE178" s="10">
        <v>4.8600000000000003</v>
      </c>
      <c r="LBJ178">
        <v>33902247</v>
      </c>
      <c r="LBK178" t="s">
        <v>1645</v>
      </c>
      <c r="LBL178" t="s">
        <v>1646</v>
      </c>
      <c r="LBM178" t="s">
        <v>1234</v>
      </c>
      <c r="LBN178" t="s">
        <v>1647</v>
      </c>
      <c r="LBO178" t="s">
        <v>1648</v>
      </c>
      <c r="LBP178" t="s">
        <v>14</v>
      </c>
      <c r="LBQ178" s="9">
        <v>45488</v>
      </c>
      <c r="LBR178" s="9"/>
      <c r="LBS178" s="9"/>
      <c r="LBU178" s="10">
        <v>4.8600000000000003</v>
      </c>
      <c r="LBZ178">
        <v>33902247</v>
      </c>
      <c r="LCA178" t="s">
        <v>1645</v>
      </c>
      <c r="LCB178" t="s">
        <v>1646</v>
      </c>
      <c r="LCC178" t="s">
        <v>1234</v>
      </c>
      <c r="LCD178" t="s">
        <v>1647</v>
      </c>
      <c r="LCE178" t="s">
        <v>1648</v>
      </c>
      <c r="LCF178" t="s">
        <v>14</v>
      </c>
      <c r="LCG178" s="9">
        <v>45488</v>
      </c>
      <c r="LCH178" s="9"/>
      <c r="LCI178" s="9"/>
      <c r="LCK178" s="10">
        <v>4.8600000000000003</v>
      </c>
      <c r="LCP178">
        <v>33902247</v>
      </c>
      <c r="LCQ178" t="s">
        <v>1645</v>
      </c>
      <c r="LCR178" t="s">
        <v>1646</v>
      </c>
      <c r="LCS178" t="s">
        <v>1234</v>
      </c>
      <c r="LCT178" t="s">
        <v>1647</v>
      </c>
      <c r="LCU178" t="s">
        <v>1648</v>
      </c>
      <c r="LCV178" t="s">
        <v>14</v>
      </c>
      <c r="LCW178" s="9">
        <v>45488</v>
      </c>
      <c r="LCX178" s="9"/>
      <c r="LCY178" s="9"/>
      <c r="LDA178" s="10">
        <v>4.8600000000000003</v>
      </c>
      <c r="LDF178">
        <v>33902247</v>
      </c>
      <c r="LDG178" t="s">
        <v>1645</v>
      </c>
      <c r="LDH178" t="s">
        <v>1646</v>
      </c>
      <c r="LDI178" t="s">
        <v>1234</v>
      </c>
      <c r="LDJ178" t="s">
        <v>1647</v>
      </c>
      <c r="LDK178" t="s">
        <v>1648</v>
      </c>
      <c r="LDL178" t="s">
        <v>14</v>
      </c>
      <c r="LDM178" s="9">
        <v>45488</v>
      </c>
      <c r="LDN178" s="9"/>
      <c r="LDO178" s="9"/>
      <c r="LDQ178" s="10">
        <v>4.8600000000000003</v>
      </c>
      <c r="LDV178">
        <v>33902247</v>
      </c>
      <c r="LDW178" t="s">
        <v>1645</v>
      </c>
      <c r="LDX178" t="s">
        <v>1646</v>
      </c>
      <c r="LDY178" t="s">
        <v>1234</v>
      </c>
      <c r="LDZ178" t="s">
        <v>1647</v>
      </c>
      <c r="LEA178" t="s">
        <v>1648</v>
      </c>
      <c r="LEB178" t="s">
        <v>14</v>
      </c>
      <c r="LEC178" s="9">
        <v>45488</v>
      </c>
      <c r="LED178" s="9"/>
      <c r="LEE178" s="9"/>
      <c r="LEG178" s="10">
        <v>4.8600000000000003</v>
      </c>
      <c r="LEL178">
        <v>33902247</v>
      </c>
      <c r="LEM178" t="s">
        <v>1645</v>
      </c>
      <c r="LEN178" t="s">
        <v>1646</v>
      </c>
      <c r="LEO178" t="s">
        <v>1234</v>
      </c>
      <c r="LEP178" t="s">
        <v>1647</v>
      </c>
      <c r="LEQ178" t="s">
        <v>1648</v>
      </c>
      <c r="LER178" t="s">
        <v>14</v>
      </c>
      <c r="LES178" s="9">
        <v>45488</v>
      </c>
      <c r="LET178" s="9"/>
      <c r="LEU178" s="9"/>
      <c r="LEW178" s="10">
        <v>4.8600000000000003</v>
      </c>
      <c r="LFB178">
        <v>33902247</v>
      </c>
      <c r="LFC178" t="s">
        <v>1645</v>
      </c>
      <c r="LFD178" t="s">
        <v>1646</v>
      </c>
      <c r="LFE178" t="s">
        <v>1234</v>
      </c>
      <c r="LFF178" t="s">
        <v>1647</v>
      </c>
      <c r="LFG178" t="s">
        <v>1648</v>
      </c>
      <c r="LFH178" t="s">
        <v>14</v>
      </c>
      <c r="LFI178" s="9">
        <v>45488</v>
      </c>
      <c r="LFJ178" s="9"/>
      <c r="LFK178" s="9"/>
      <c r="LFM178" s="10">
        <v>4.8600000000000003</v>
      </c>
      <c r="LFR178">
        <v>33902247</v>
      </c>
      <c r="LFS178" t="s">
        <v>1645</v>
      </c>
      <c r="LFT178" t="s">
        <v>1646</v>
      </c>
      <c r="LFU178" t="s">
        <v>1234</v>
      </c>
      <c r="LFV178" t="s">
        <v>1647</v>
      </c>
      <c r="LFW178" t="s">
        <v>1648</v>
      </c>
      <c r="LFX178" t="s">
        <v>14</v>
      </c>
      <c r="LFY178" s="9">
        <v>45488</v>
      </c>
      <c r="LFZ178" s="9"/>
      <c r="LGA178" s="9"/>
      <c r="LGC178" s="10">
        <v>4.8600000000000003</v>
      </c>
      <c r="LGH178">
        <v>33902247</v>
      </c>
      <c r="LGI178" t="s">
        <v>1645</v>
      </c>
      <c r="LGJ178" t="s">
        <v>1646</v>
      </c>
      <c r="LGK178" t="s">
        <v>1234</v>
      </c>
      <c r="LGL178" t="s">
        <v>1647</v>
      </c>
      <c r="LGM178" t="s">
        <v>1648</v>
      </c>
      <c r="LGN178" t="s">
        <v>14</v>
      </c>
      <c r="LGO178" s="9">
        <v>45488</v>
      </c>
      <c r="LGP178" s="9"/>
      <c r="LGQ178" s="9"/>
      <c r="LGS178" s="10">
        <v>4.8600000000000003</v>
      </c>
      <c r="LGX178">
        <v>33902247</v>
      </c>
      <c r="LGY178" t="s">
        <v>1645</v>
      </c>
      <c r="LGZ178" t="s">
        <v>1646</v>
      </c>
      <c r="LHA178" t="s">
        <v>1234</v>
      </c>
      <c r="LHB178" t="s">
        <v>1647</v>
      </c>
      <c r="LHC178" t="s">
        <v>1648</v>
      </c>
      <c r="LHD178" t="s">
        <v>14</v>
      </c>
      <c r="LHE178" s="9">
        <v>45488</v>
      </c>
      <c r="LHF178" s="9"/>
      <c r="LHG178" s="9"/>
      <c r="LHI178" s="10">
        <v>4.8600000000000003</v>
      </c>
      <c r="LHN178">
        <v>33902247</v>
      </c>
      <c r="LHO178" t="s">
        <v>1645</v>
      </c>
      <c r="LHP178" t="s">
        <v>1646</v>
      </c>
      <c r="LHQ178" t="s">
        <v>1234</v>
      </c>
      <c r="LHR178" t="s">
        <v>1647</v>
      </c>
      <c r="LHS178" t="s">
        <v>1648</v>
      </c>
      <c r="LHT178" t="s">
        <v>14</v>
      </c>
      <c r="LHU178" s="9">
        <v>45488</v>
      </c>
      <c r="LHV178" s="9"/>
      <c r="LHW178" s="9"/>
      <c r="LHY178" s="10">
        <v>4.8600000000000003</v>
      </c>
      <c r="LID178">
        <v>33902247</v>
      </c>
      <c r="LIE178" t="s">
        <v>1645</v>
      </c>
      <c r="LIF178" t="s">
        <v>1646</v>
      </c>
      <c r="LIG178" t="s">
        <v>1234</v>
      </c>
      <c r="LIH178" t="s">
        <v>1647</v>
      </c>
      <c r="LII178" t="s">
        <v>1648</v>
      </c>
      <c r="LIJ178" t="s">
        <v>14</v>
      </c>
      <c r="LIK178" s="9">
        <v>45488</v>
      </c>
      <c r="LIL178" s="9"/>
      <c r="LIM178" s="9"/>
      <c r="LIO178" s="10">
        <v>4.8600000000000003</v>
      </c>
      <c r="LIT178">
        <v>33902247</v>
      </c>
      <c r="LIU178" t="s">
        <v>1645</v>
      </c>
      <c r="LIV178" t="s">
        <v>1646</v>
      </c>
      <c r="LIW178" t="s">
        <v>1234</v>
      </c>
      <c r="LIX178" t="s">
        <v>1647</v>
      </c>
      <c r="LIY178" t="s">
        <v>1648</v>
      </c>
      <c r="LIZ178" t="s">
        <v>14</v>
      </c>
      <c r="LJA178" s="9">
        <v>45488</v>
      </c>
      <c r="LJB178" s="9"/>
      <c r="LJC178" s="9"/>
      <c r="LJE178" s="10">
        <v>4.8600000000000003</v>
      </c>
      <c r="LJJ178">
        <v>33902247</v>
      </c>
      <c r="LJK178" t="s">
        <v>1645</v>
      </c>
      <c r="LJL178" t="s">
        <v>1646</v>
      </c>
      <c r="LJM178" t="s">
        <v>1234</v>
      </c>
      <c r="LJN178" t="s">
        <v>1647</v>
      </c>
      <c r="LJO178" t="s">
        <v>1648</v>
      </c>
      <c r="LJP178" t="s">
        <v>14</v>
      </c>
      <c r="LJQ178" s="9">
        <v>45488</v>
      </c>
      <c r="LJR178" s="9"/>
      <c r="LJS178" s="9"/>
      <c r="LJU178" s="10">
        <v>4.8600000000000003</v>
      </c>
      <c r="LJZ178">
        <v>33902247</v>
      </c>
      <c r="LKA178" t="s">
        <v>1645</v>
      </c>
      <c r="LKB178" t="s">
        <v>1646</v>
      </c>
      <c r="LKC178" t="s">
        <v>1234</v>
      </c>
      <c r="LKD178" t="s">
        <v>1647</v>
      </c>
      <c r="LKE178" t="s">
        <v>1648</v>
      </c>
      <c r="LKF178" t="s">
        <v>14</v>
      </c>
      <c r="LKG178" s="9">
        <v>45488</v>
      </c>
      <c r="LKH178" s="9"/>
      <c r="LKI178" s="9"/>
      <c r="LKK178" s="10">
        <v>4.8600000000000003</v>
      </c>
      <c r="LKP178">
        <v>33902247</v>
      </c>
      <c r="LKQ178" t="s">
        <v>1645</v>
      </c>
      <c r="LKR178" t="s">
        <v>1646</v>
      </c>
      <c r="LKS178" t="s">
        <v>1234</v>
      </c>
      <c r="LKT178" t="s">
        <v>1647</v>
      </c>
      <c r="LKU178" t="s">
        <v>1648</v>
      </c>
      <c r="LKV178" t="s">
        <v>14</v>
      </c>
      <c r="LKW178" s="9">
        <v>45488</v>
      </c>
      <c r="LKX178" s="9"/>
      <c r="LKY178" s="9"/>
      <c r="LLA178" s="10">
        <v>4.8600000000000003</v>
      </c>
      <c r="LLF178">
        <v>33902247</v>
      </c>
      <c r="LLG178" t="s">
        <v>1645</v>
      </c>
      <c r="LLH178" t="s">
        <v>1646</v>
      </c>
      <c r="LLI178" t="s">
        <v>1234</v>
      </c>
      <c r="LLJ178" t="s">
        <v>1647</v>
      </c>
      <c r="LLK178" t="s">
        <v>1648</v>
      </c>
      <c r="LLL178" t="s">
        <v>14</v>
      </c>
      <c r="LLM178" s="9">
        <v>45488</v>
      </c>
      <c r="LLN178" s="9"/>
      <c r="LLO178" s="9"/>
      <c r="LLQ178" s="10">
        <v>4.8600000000000003</v>
      </c>
      <c r="LLV178">
        <v>33902247</v>
      </c>
      <c r="LLW178" t="s">
        <v>1645</v>
      </c>
      <c r="LLX178" t="s">
        <v>1646</v>
      </c>
      <c r="LLY178" t="s">
        <v>1234</v>
      </c>
      <c r="LLZ178" t="s">
        <v>1647</v>
      </c>
      <c r="LMA178" t="s">
        <v>1648</v>
      </c>
      <c r="LMB178" t="s">
        <v>14</v>
      </c>
      <c r="LMC178" s="9">
        <v>45488</v>
      </c>
      <c r="LMD178" s="9"/>
      <c r="LME178" s="9"/>
      <c r="LMG178" s="10">
        <v>4.8600000000000003</v>
      </c>
      <c r="LML178">
        <v>33902247</v>
      </c>
      <c r="LMM178" t="s">
        <v>1645</v>
      </c>
      <c r="LMN178" t="s">
        <v>1646</v>
      </c>
      <c r="LMO178" t="s">
        <v>1234</v>
      </c>
      <c r="LMP178" t="s">
        <v>1647</v>
      </c>
      <c r="LMQ178" t="s">
        <v>1648</v>
      </c>
      <c r="LMR178" t="s">
        <v>14</v>
      </c>
      <c r="LMS178" s="9">
        <v>45488</v>
      </c>
      <c r="LMT178" s="9"/>
      <c r="LMU178" s="9"/>
      <c r="LMW178" s="10">
        <v>4.8600000000000003</v>
      </c>
      <c r="LNB178">
        <v>33902247</v>
      </c>
      <c r="LNC178" t="s">
        <v>1645</v>
      </c>
      <c r="LND178" t="s">
        <v>1646</v>
      </c>
      <c r="LNE178" t="s">
        <v>1234</v>
      </c>
      <c r="LNF178" t="s">
        <v>1647</v>
      </c>
      <c r="LNG178" t="s">
        <v>1648</v>
      </c>
      <c r="LNH178" t="s">
        <v>14</v>
      </c>
      <c r="LNI178" s="9">
        <v>45488</v>
      </c>
      <c r="LNJ178" s="9"/>
      <c r="LNK178" s="9"/>
      <c r="LNM178" s="10">
        <v>4.8600000000000003</v>
      </c>
      <c r="LNR178">
        <v>33902247</v>
      </c>
      <c r="LNS178" t="s">
        <v>1645</v>
      </c>
      <c r="LNT178" t="s">
        <v>1646</v>
      </c>
      <c r="LNU178" t="s">
        <v>1234</v>
      </c>
      <c r="LNV178" t="s">
        <v>1647</v>
      </c>
      <c r="LNW178" t="s">
        <v>1648</v>
      </c>
      <c r="LNX178" t="s">
        <v>14</v>
      </c>
      <c r="LNY178" s="9">
        <v>45488</v>
      </c>
      <c r="LNZ178" s="9"/>
      <c r="LOA178" s="9"/>
      <c r="LOC178" s="10">
        <v>4.8600000000000003</v>
      </c>
      <c r="LOH178">
        <v>33902247</v>
      </c>
      <c r="LOI178" t="s">
        <v>1645</v>
      </c>
      <c r="LOJ178" t="s">
        <v>1646</v>
      </c>
      <c r="LOK178" t="s">
        <v>1234</v>
      </c>
      <c r="LOL178" t="s">
        <v>1647</v>
      </c>
      <c r="LOM178" t="s">
        <v>1648</v>
      </c>
      <c r="LON178" t="s">
        <v>14</v>
      </c>
      <c r="LOO178" s="9">
        <v>45488</v>
      </c>
      <c r="LOP178" s="9"/>
      <c r="LOQ178" s="9"/>
      <c r="LOS178" s="10">
        <v>4.8600000000000003</v>
      </c>
      <c r="LOX178">
        <v>33902247</v>
      </c>
      <c r="LOY178" t="s">
        <v>1645</v>
      </c>
      <c r="LOZ178" t="s">
        <v>1646</v>
      </c>
      <c r="LPA178" t="s">
        <v>1234</v>
      </c>
      <c r="LPB178" t="s">
        <v>1647</v>
      </c>
      <c r="LPC178" t="s">
        <v>1648</v>
      </c>
      <c r="LPD178" t="s">
        <v>14</v>
      </c>
      <c r="LPE178" s="9">
        <v>45488</v>
      </c>
      <c r="LPF178" s="9"/>
      <c r="LPG178" s="9"/>
      <c r="LPI178" s="10">
        <v>4.8600000000000003</v>
      </c>
      <c r="LPN178">
        <v>33902247</v>
      </c>
      <c r="LPO178" t="s">
        <v>1645</v>
      </c>
      <c r="LPP178" t="s">
        <v>1646</v>
      </c>
      <c r="LPQ178" t="s">
        <v>1234</v>
      </c>
      <c r="LPR178" t="s">
        <v>1647</v>
      </c>
      <c r="LPS178" t="s">
        <v>1648</v>
      </c>
      <c r="LPT178" t="s">
        <v>14</v>
      </c>
      <c r="LPU178" s="9">
        <v>45488</v>
      </c>
      <c r="LPV178" s="9"/>
      <c r="LPW178" s="9"/>
      <c r="LPY178" s="10">
        <v>4.8600000000000003</v>
      </c>
      <c r="LQD178">
        <v>33902247</v>
      </c>
      <c r="LQE178" t="s">
        <v>1645</v>
      </c>
      <c r="LQF178" t="s">
        <v>1646</v>
      </c>
      <c r="LQG178" t="s">
        <v>1234</v>
      </c>
      <c r="LQH178" t="s">
        <v>1647</v>
      </c>
      <c r="LQI178" t="s">
        <v>1648</v>
      </c>
      <c r="LQJ178" t="s">
        <v>14</v>
      </c>
      <c r="LQK178" s="9">
        <v>45488</v>
      </c>
      <c r="LQL178" s="9"/>
      <c r="LQM178" s="9"/>
      <c r="LQO178" s="10">
        <v>4.8600000000000003</v>
      </c>
      <c r="LQT178">
        <v>33902247</v>
      </c>
      <c r="LQU178" t="s">
        <v>1645</v>
      </c>
      <c r="LQV178" t="s">
        <v>1646</v>
      </c>
      <c r="LQW178" t="s">
        <v>1234</v>
      </c>
      <c r="LQX178" t="s">
        <v>1647</v>
      </c>
      <c r="LQY178" t="s">
        <v>1648</v>
      </c>
      <c r="LQZ178" t="s">
        <v>14</v>
      </c>
      <c r="LRA178" s="9">
        <v>45488</v>
      </c>
      <c r="LRB178" s="9"/>
      <c r="LRC178" s="9"/>
      <c r="LRE178" s="10">
        <v>4.8600000000000003</v>
      </c>
      <c r="LRJ178">
        <v>33902247</v>
      </c>
      <c r="LRK178" t="s">
        <v>1645</v>
      </c>
      <c r="LRL178" t="s">
        <v>1646</v>
      </c>
      <c r="LRM178" t="s">
        <v>1234</v>
      </c>
      <c r="LRN178" t="s">
        <v>1647</v>
      </c>
      <c r="LRO178" t="s">
        <v>1648</v>
      </c>
      <c r="LRP178" t="s">
        <v>14</v>
      </c>
      <c r="LRQ178" s="9">
        <v>45488</v>
      </c>
      <c r="LRR178" s="9"/>
      <c r="LRS178" s="9"/>
      <c r="LRU178" s="10">
        <v>4.8600000000000003</v>
      </c>
      <c r="LRZ178">
        <v>33902247</v>
      </c>
      <c r="LSA178" t="s">
        <v>1645</v>
      </c>
      <c r="LSB178" t="s">
        <v>1646</v>
      </c>
      <c r="LSC178" t="s">
        <v>1234</v>
      </c>
      <c r="LSD178" t="s">
        <v>1647</v>
      </c>
      <c r="LSE178" t="s">
        <v>1648</v>
      </c>
      <c r="LSF178" t="s">
        <v>14</v>
      </c>
      <c r="LSG178" s="9">
        <v>45488</v>
      </c>
      <c r="LSH178" s="9"/>
      <c r="LSI178" s="9"/>
      <c r="LSK178" s="10">
        <v>4.8600000000000003</v>
      </c>
      <c r="LSP178">
        <v>33902247</v>
      </c>
      <c r="LSQ178" t="s">
        <v>1645</v>
      </c>
      <c r="LSR178" t="s">
        <v>1646</v>
      </c>
      <c r="LSS178" t="s">
        <v>1234</v>
      </c>
      <c r="LST178" t="s">
        <v>1647</v>
      </c>
      <c r="LSU178" t="s">
        <v>1648</v>
      </c>
      <c r="LSV178" t="s">
        <v>14</v>
      </c>
      <c r="LSW178" s="9">
        <v>45488</v>
      </c>
      <c r="LSX178" s="9"/>
      <c r="LSY178" s="9"/>
      <c r="LTA178" s="10">
        <v>4.8600000000000003</v>
      </c>
      <c r="LTF178">
        <v>33902247</v>
      </c>
      <c r="LTG178" t="s">
        <v>1645</v>
      </c>
      <c r="LTH178" t="s">
        <v>1646</v>
      </c>
      <c r="LTI178" t="s">
        <v>1234</v>
      </c>
      <c r="LTJ178" t="s">
        <v>1647</v>
      </c>
      <c r="LTK178" t="s">
        <v>1648</v>
      </c>
      <c r="LTL178" t="s">
        <v>14</v>
      </c>
      <c r="LTM178" s="9">
        <v>45488</v>
      </c>
      <c r="LTN178" s="9"/>
      <c r="LTO178" s="9"/>
      <c r="LTQ178" s="10">
        <v>4.8600000000000003</v>
      </c>
      <c r="LTV178">
        <v>33902247</v>
      </c>
      <c r="LTW178" t="s">
        <v>1645</v>
      </c>
      <c r="LTX178" t="s">
        <v>1646</v>
      </c>
      <c r="LTY178" t="s">
        <v>1234</v>
      </c>
      <c r="LTZ178" t="s">
        <v>1647</v>
      </c>
      <c r="LUA178" t="s">
        <v>1648</v>
      </c>
      <c r="LUB178" t="s">
        <v>14</v>
      </c>
      <c r="LUC178" s="9">
        <v>45488</v>
      </c>
      <c r="LUD178" s="9"/>
      <c r="LUE178" s="9"/>
      <c r="LUG178" s="10">
        <v>4.8600000000000003</v>
      </c>
      <c r="LUL178">
        <v>33902247</v>
      </c>
      <c r="LUM178" t="s">
        <v>1645</v>
      </c>
      <c r="LUN178" t="s">
        <v>1646</v>
      </c>
      <c r="LUO178" t="s">
        <v>1234</v>
      </c>
      <c r="LUP178" t="s">
        <v>1647</v>
      </c>
      <c r="LUQ178" t="s">
        <v>1648</v>
      </c>
      <c r="LUR178" t="s">
        <v>14</v>
      </c>
      <c r="LUS178" s="9">
        <v>45488</v>
      </c>
      <c r="LUT178" s="9"/>
      <c r="LUU178" s="9"/>
      <c r="LUW178" s="10">
        <v>4.8600000000000003</v>
      </c>
      <c r="LVB178">
        <v>33902247</v>
      </c>
      <c r="LVC178" t="s">
        <v>1645</v>
      </c>
      <c r="LVD178" t="s">
        <v>1646</v>
      </c>
      <c r="LVE178" t="s">
        <v>1234</v>
      </c>
      <c r="LVF178" t="s">
        <v>1647</v>
      </c>
      <c r="LVG178" t="s">
        <v>1648</v>
      </c>
      <c r="LVH178" t="s">
        <v>14</v>
      </c>
      <c r="LVI178" s="9">
        <v>45488</v>
      </c>
      <c r="LVJ178" s="9"/>
      <c r="LVK178" s="9"/>
      <c r="LVM178" s="10">
        <v>4.8600000000000003</v>
      </c>
      <c r="LVR178">
        <v>33902247</v>
      </c>
      <c r="LVS178" t="s">
        <v>1645</v>
      </c>
      <c r="LVT178" t="s">
        <v>1646</v>
      </c>
      <c r="LVU178" t="s">
        <v>1234</v>
      </c>
      <c r="LVV178" t="s">
        <v>1647</v>
      </c>
      <c r="LVW178" t="s">
        <v>1648</v>
      </c>
      <c r="LVX178" t="s">
        <v>14</v>
      </c>
      <c r="LVY178" s="9">
        <v>45488</v>
      </c>
      <c r="LVZ178" s="9"/>
      <c r="LWA178" s="9"/>
      <c r="LWC178" s="10">
        <v>4.8600000000000003</v>
      </c>
      <c r="LWH178">
        <v>33902247</v>
      </c>
      <c r="LWI178" t="s">
        <v>1645</v>
      </c>
      <c r="LWJ178" t="s">
        <v>1646</v>
      </c>
      <c r="LWK178" t="s">
        <v>1234</v>
      </c>
      <c r="LWL178" t="s">
        <v>1647</v>
      </c>
      <c r="LWM178" t="s">
        <v>1648</v>
      </c>
      <c r="LWN178" t="s">
        <v>14</v>
      </c>
      <c r="LWO178" s="9">
        <v>45488</v>
      </c>
      <c r="LWP178" s="9"/>
      <c r="LWQ178" s="9"/>
      <c r="LWS178" s="10">
        <v>4.8600000000000003</v>
      </c>
      <c r="LWX178">
        <v>33902247</v>
      </c>
      <c r="LWY178" t="s">
        <v>1645</v>
      </c>
      <c r="LWZ178" t="s">
        <v>1646</v>
      </c>
      <c r="LXA178" t="s">
        <v>1234</v>
      </c>
      <c r="LXB178" t="s">
        <v>1647</v>
      </c>
      <c r="LXC178" t="s">
        <v>1648</v>
      </c>
      <c r="LXD178" t="s">
        <v>14</v>
      </c>
      <c r="LXE178" s="9">
        <v>45488</v>
      </c>
      <c r="LXF178" s="9"/>
      <c r="LXG178" s="9"/>
      <c r="LXI178" s="10">
        <v>4.8600000000000003</v>
      </c>
      <c r="LXN178">
        <v>33902247</v>
      </c>
      <c r="LXO178" t="s">
        <v>1645</v>
      </c>
      <c r="LXP178" t="s">
        <v>1646</v>
      </c>
      <c r="LXQ178" t="s">
        <v>1234</v>
      </c>
      <c r="LXR178" t="s">
        <v>1647</v>
      </c>
      <c r="LXS178" t="s">
        <v>1648</v>
      </c>
      <c r="LXT178" t="s">
        <v>14</v>
      </c>
      <c r="LXU178" s="9">
        <v>45488</v>
      </c>
      <c r="LXV178" s="9"/>
      <c r="LXW178" s="9"/>
      <c r="LXY178" s="10">
        <v>4.8600000000000003</v>
      </c>
      <c r="LYD178">
        <v>33902247</v>
      </c>
      <c r="LYE178" t="s">
        <v>1645</v>
      </c>
      <c r="LYF178" t="s">
        <v>1646</v>
      </c>
      <c r="LYG178" t="s">
        <v>1234</v>
      </c>
      <c r="LYH178" t="s">
        <v>1647</v>
      </c>
      <c r="LYI178" t="s">
        <v>1648</v>
      </c>
      <c r="LYJ178" t="s">
        <v>14</v>
      </c>
      <c r="LYK178" s="9">
        <v>45488</v>
      </c>
      <c r="LYL178" s="9"/>
      <c r="LYM178" s="9"/>
      <c r="LYO178" s="10">
        <v>4.8600000000000003</v>
      </c>
      <c r="LYT178">
        <v>33902247</v>
      </c>
      <c r="LYU178" t="s">
        <v>1645</v>
      </c>
      <c r="LYV178" t="s">
        <v>1646</v>
      </c>
      <c r="LYW178" t="s">
        <v>1234</v>
      </c>
      <c r="LYX178" t="s">
        <v>1647</v>
      </c>
      <c r="LYY178" t="s">
        <v>1648</v>
      </c>
      <c r="LYZ178" t="s">
        <v>14</v>
      </c>
      <c r="LZA178" s="9">
        <v>45488</v>
      </c>
      <c r="LZB178" s="9"/>
      <c r="LZC178" s="9"/>
      <c r="LZE178" s="10">
        <v>4.8600000000000003</v>
      </c>
      <c r="LZJ178">
        <v>33902247</v>
      </c>
      <c r="LZK178" t="s">
        <v>1645</v>
      </c>
      <c r="LZL178" t="s">
        <v>1646</v>
      </c>
      <c r="LZM178" t="s">
        <v>1234</v>
      </c>
      <c r="LZN178" t="s">
        <v>1647</v>
      </c>
      <c r="LZO178" t="s">
        <v>1648</v>
      </c>
      <c r="LZP178" t="s">
        <v>14</v>
      </c>
      <c r="LZQ178" s="9">
        <v>45488</v>
      </c>
      <c r="LZR178" s="9"/>
      <c r="LZS178" s="9"/>
      <c r="LZU178" s="10">
        <v>4.8600000000000003</v>
      </c>
      <c r="LZZ178">
        <v>33902247</v>
      </c>
      <c r="MAA178" t="s">
        <v>1645</v>
      </c>
      <c r="MAB178" t="s">
        <v>1646</v>
      </c>
      <c r="MAC178" t="s">
        <v>1234</v>
      </c>
      <c r="MAD178" t="s">
        <v>1647</v>
      </c>
      <c r="MAE178" t="s">
        <v>1648</v>
      </c>
      <c r="MAF178" t="s">
        <v>14</v>
      </c>
      <c r="MAG178" s="9">
        <v>45488</v>
      </c>
      <c r="MAH178" s="9"/>
      <c r="MAI178" s="9"/>
      <c r="MAK178" s="10">
        <v>4.8600000000000003</v>
      </c>
      <c r="MAP178">
        <v>33902247</v>
      </c>
      <c r="MAQ178" t="s">
        <v>1645</v>
      </c>
      <c r="MAR178" t="s">
        <v>1646</v>
      </c>
      <c r="MAS178" t="s">
        <v>1234</v>
      </c>
      <c r="MAT178" t="s">
        <v>1647</v>
      </c>
      <c r="MAU178" t="s">
        <v>1648</v>
      </c>
      <c r="MAV178" t="s">
        <v>14</v>
      </c>
      <c r="MAW178" s="9">
        <v>45488</v>
      </c>
      <c r="MAX178" s="9"/>
      <c r="MAY178" s="9"/>
      <c r="MBA178" s="10">
        <v>4.8600000000000003</v>
      </c>
      <c r="MBF178">
        <v>33902247</v>
      </c>
      <c r="MBG178" t="s">
        <v>1645</v>
      </c>
      <c r="MBH178" t="s">
        <v>1646</v>
      </c>
      <c r="MBI178" t="s">
        <v>1234</v>
      </c>
      <c r="MBJ178" t="s">
        <v>1647</v>
      </c>
      <c r="MBK178" t="s">
        <v>1648</v>
      </c>
      <c r="MBL178" t="s">
        <v>14</v>
      </c>
      <c r="MBM178" s="9">
        <v>45488</v>
      </c>
      <c r="MBN178" s="9"/>
      <c r="MBO178" s="9"/>
      <c r="MBQ178" s="10">
        <v>4.8600000000000003</v>
      </c>
      <c r="MBV178">
        <v>33902247</v>
      </c>
      <c r="MBW178" t="s">
        <v>1645</v>
      </c>
      <c r="MBX178" t="s">
        <v>1646</v>
      </c>
      <c r="MBY178" t="s">
        <v>1234</v>
      </c>
      <c r="MBZ178" t="s">
        <v>1647</v>
      </c>
      <c r="MCA178" t="s">
        <v>1648</v>
      </c>
      <c r="MCB178" t="s">
        <v>14</v>
      </c>
      <c r="MCC178" s="9">
        <v>45488</v>
      </c>
      <c r="MCD178" s="9"/>
      <c r="MCE178" s="9"/>
      <c r="MCG178" s="10">
        <v>4.8600000000000003</v>
      </c>
      <c r="MCL178">
        <v>33902247</v>
      </c>
      <c r="MCM178" t="s">
        <v>1645</v>
      </c>
      <c r="MCN178" t="s">
        <v>1646</v>
      </c>
      <c r="MCO178" t="s">
        <v>1234</v>
      </c>
      <c r="MCP178" t="s">
        <v>1647</v>
      </c>
      <c r="MCQ178" t="s">
        <v>1648</v>
      </c>
      <c r="MCR178" t="s">
        <v>14</v>
      </c>
      <c r="MCS178" s="9">
        <v>45488</v>
      </c>
      <c r="MCT178" s="9"/>
      <c r="MCU178" s="9"/>
      <c r="MCW178" s="10">
        <v>4.8600000000000003</v>
      </c>
      <c r="MDB178">
        <v>33902247</v>
      </c>
      <c r="MDC178" t="s">
        <v>1645</v>
      </c>
      <c r="MDD178" t="s">
        <v>1646</v>
      </c>
      <c r="MDE178" t="s">
        <v>1234</v>
      </c>
      <c r="MDF178" t="s">
        <v>1647</v>
      </c>
      <c r="MDG178" t="s">
        <v>1648</v>
      </c>
      <c r="MDH178" t="s">
        <v>14</v>
      </c>
      <c r="MDI178" s="9">
        <v>45488</v>
      </c>
      <c r="MDJ178" s="9"/>
      <c r="MDK178" s="9"/>
      <c r="MDM178" s="10">
        <v>4.8600000000000003</v>
      </c>
      <c r="MDR178">
        <v>33902247</v>
      </c>
      <c r="MDS178" t="s">
        <v>1645</v>
      </c>
      <c r="MDT178" t="s">
        <v>1646</v>
      </c>
      <c r="MDU178" t="s">
        <v>1234</v>
      </c>
      <c r="MDV178" t="s">
        <v>1647</v>
      </c>
      <c r="MDW178" t="s">
        <v>1648</v>
      </c>
      <c r="MDX178" t="s">
        <v>14</v>
      </c>
      <c r="MDY178" s="9">
        <v>45488</v>
      </c>
      <c r="MDZ178" s="9"/>
      <c r="MEA178" s="9"/>
      <c r="MEC178" s="10">
        <v>4.8600000000000003</v>
      </c>
      <c r="MEH178">
        <v>33902247</v>
      </c>
      <c r="MEI178" t="s">
        <v>1645</v>
      </c>
      <c r="MEJ178" t="s">
        <v>1646</v>
      </c>
      <c r="MEK178" t="s">
        <v>1234</v>
      </c>
      <c r="MEL178" t="s">
        <v>1647</v>
      </c>
      <c r="MEM178" t="s">
        <v>1648</v>
      </c>
      <c r="MEN178" t="s">
        <v>14</v>
      </c>
      <c r="MEO178" s="9">
        <v>45488</v>
      </c>
      <c r="MEP178" s="9"/>
      <c r="MEQ178" s="9"/>
      <c r="MES178" s="10">
        <v>4.8600000000000003</v>
      </c>
      <c r="MEX178">
        <v>33902247</v>
      </c>
      <c r="MEY178" t="s">
        <v>1645</v>
      </c>
      <c r="MEZ178" t="s">
        <v>1646</v>
      </c>
      <c r="MFA178" t="s">
        <v>1234</v>
      </c>
      <c r="MFB178" t="s">
        <v>1647</v>
      </c>
      <c r="MFC178" t="s">
        <v>1648</v>
      </c>
      <c r="MFD178" t="s">
        <v>14</v>
      </c>
      <c r="MFE178" s="9">
        <v>45488</v>
      </c>
      <c r="MFF178" s="9"/>
      <c r="MFG178" s="9"/>
      <c r="MFI178" s="10">
        <v>4.8600000000000003</v>
      </c>
      <c r="MFN178">
        <v>33902247</v>
      </c>
      <c r="MFO178" t="s">
        <v>1645</v>
      </c>
      <c r="MFP178" t="s">
        <v>1646</v>
      </c>
      <c r="MFQ178" t="s">
        <v>1234</v>
      </c>
      <c r="MFR178" t="s">
        <v>1647</v>
      </c>
      <c r="MFS178" t="s">
        <v>1648</v>
      </c>
      <c r="MFT178" t="s">
        <v>14</v>
      </c>
      <c r="MFU178" s="9">
        <v>45488</v>
      </c>
      <c r="MFV178" s="9"/>
      <c r="MFW178" s="9"/>
      <c r="MFY178" s="10">
        <v>4.8600000000000003</v>
      </c>
      <c r="MGD178">
        <v>33902247</v>
      </c>
      <c r="MGE178" t="s">
        <v>1645</v>
      </c>
      <c r="MGF178" t="s">
        <v>1646</v>
      </c>
      <c r="MGG178" t="s">
        <v>1234</v>
      </c>
      <c r="MGH178" t="s">
        <v>1647</v>
      </c>
      <c r="MGI178" t="s">
        <v>1648</v>
      </c>
      <c r="MGJ178" t="s">
        <v>14</v>
      </c>
      <c r="MGK178" s="9">
        <v>45488</v>
      </c>
      <c r="MGL178" s="9"/>
      <c r="MGM178" s="9"/>
      <c r="MGO178" s="10">
        <v>4.8600000000000003</v>
      </c>
      <c r="MGT178">
        <v>33902247</v>
      </c>
      <c r="MGU178" t="s">
        <v>1645</v>
      </c>
      <c r="MGV178" t="s">
        <v>1646</v>
      </c>
      <c r="MGW178" t="s">
        <v>1234</v>
      </c>
      <c r="MGX178" t="s">
        <v>1647</v>
      </c>
      <c r="MGY178" t="s">
        <v>1648</v>
      </c>
      <c r="MGZ178" t="s">
        <v>14</v>
      </c>
      <c r="MHA178" s="9">
        <v>45488</v>
      </c>
      <c r="MHB178" s="9"/>
      <c r="MHC178" s="9"/>
      <c r="MHE178" s="10">
        <v>4.8600000000000003</v>
      </c>
      <c r="MHJ178">
        <v>33902247</v>
      </c>
      <c r="MHK178" t="s">
        <v>1645</v>
      </c>
      <c r="MHL178" t="s">
        <v>1646</v>
      </c>
      <c r="MHM178" t="s">
        <v>1234</v>
      </c>
      <c r="MHN178" t="s">
        <v>1647</v>
      </c>
      <c r="MHO178" t="s">
        <v>1648</v>
      </c>
      <c r="MHP178" t="s">
        <v>14</v>
      </c>
      <c r="MHQ178" s="9">
        <v>45488</v>
      </c>
      <c r="MHR178" s="9"/>
      <c r="MHS178" s="9"/>
      <c r="MHU178" s="10">
        <v>4.8600000000000003</v>
      </c>
      <c r="MHZ178">
        <v>33902247</v>
      </c>
      <c r="MIA178" t="s">
        <v>1645</v>
      </c>
      <c r="MIB178" t="s">
        <v>1646</v>
      </c>
      <c r="MIC178" t="s">
        <v>1234</v>
      </c>
      <c r="MID178" t="s">
        <v>1647</v>
      </c>
      <c r="MIE178" t="s">
        <v>1648</v>
      </c>
      <c r="MIF178" t="s">
        <v>14</v>
      </c>
      <c r="MIG178" s="9">
        <v>45488</v>
      </c>
      <c r="MIH178" s="9"/>
      <c r="MII178" s="9"/>
      <c r="MIK178" s="10">
        <v>4.8600000000000003</v>
      </c>
      <c r="MIP178">
        <v>33902247</v>
      </c>
      <c r="MIQ178" t="s">
        <v>1645</v>
      </c>
      <c r="MIR178" t="s">
        <v>1646</v>
      </c>
      <c r="MIS178" t="s">
        <v>1234</v>
      </c>
      <c r="MIT178" t="s">
        <v>1647</v>
      </c>
      <c r="MIU178" t="s">
        <v>1648</v>
      </c>
      <c r="MIV178" t="s">
        <v>14</v>
      </c>
      <c r="MIW178" s="9">
        <v>45488</v>
      </c>
      <c r="MIX178" s="9"/>
      <c r="MIY178" s="9"/>
      <c r="MJA178" s="10">
        <v>4.8600000000000003</v>
      </c>
      <c r="MJF178">
        <v>33902247</v>
      </c>
      <c r="MJG178" t="s">
        <v>1645</v>
      </c>
      <c r="MJH178" t="s">
        <v>1646</v>
      </c>
      <c r="MJI178" t="s">
        <v>1234</v>
      </c>
      <c r="MJJ178" t="s">
        <v>1647</v>
      </c>
      <c r="MJK178" t="s">
        <v>1648</v>
      </c>
      <c r="MJL178" t="s">
        <v>14</v>
      </c>
      <c r="MJM178" s="9">
        <v>45488</v>
      </c>
      <c r="MJN178" s="9"/>
      <c r="MJO178" s="9"/>
      <c r="MJQ178" s="10">
        <v>4.8600000000000003</v>
      </c>
      <c r="MJV178">
        <v>33902247</v>
      </c>
      <c r="MJW178" t="s">
        <v>1645</v>
      </c>
      <c r="MJX178" t="s">
        <v>1646</v>
      </c>
      <c r="MJY178" t="s">
        <v>1234</v>
      </c>
      <c r="MJZ178" t="s">
        <v>1647</v>
      </c>
      <c r="MKA178" t="s">
        <v>1648</v>
      </c>
      <c r="MKB178" t="s">
        <v>14</v>
      </c>
      <c r="MKC178" s="9">
        <v>45488</v>
      </c>
      <c r="MKD178" s="9"/>
      <c r="MKE178" s="9"/>
      <c r="MKG178" s="10">
        <v>4.8600000000000003</v>
      </c>
      <c r="MKL178">
        <v>33902247</v>
      </c>
      <c r="MKM178" t="s">
        <v>1645</v>
      </c>
      <c r="MKN178" t="s">
        <v>1646</v>
      </c>
      <c r="MKO178" t="s">
        <v>1234</v>
      </c>
      <c r="MKP178" t="s">
        <v>1647</v>
      </c>
      <c r="MKQ178" t="s">
        <v>1648</v>
      </c>
      <c r="MKR178" t="s">
        <v>14</v>
      </c>
      <c r="MKS178" s="9">
        <v>45488</v>
      </c>
      <c r="MKT178" s="9"/>
      <c r="MKU178" s="9"/>
      <c r="MKW178" s="10">
        <v>4.8600000000000003</v>
      </c>
      <c r="MLB178">
        <v>33902247</v>
      </c>
      <c r="MLC178" t="s">
        <v>1645</v>
      </c>
      <c r="MLD178" t="s">
        <v>1646</v>
      </c>
      <c r="MLE178" t="s">
        <v>1234</v>
      </c>
      <c r="MLF178" t="s">
        <v>1647</v>
      </c>
      <c r="MLG178" t="s">
        <v>1648</v>
      </c>
      <c r="MLH178" t="s">
        <v>14</v>
      </c>
      <c r="MLI178" s="9">
        <v>45488</v>
      </c>
      <c r="MLJ178" s="9"/>
      <c r="MLK178" s="9"/>
      <c r="MLM178" s="10">
        <v>4.8600000000000003</v>
      </c>
      <c r="MLR178">
        <v>33902247</v>
      </c>
      <c r="MLS178" t="s">
        <v>1645</v>
      </c>
      <c r="MLT178" t="s">
        <v>1646</v>
      </c>
      <c r="MLU178" t="s">
        <v>1234</v>
      </c>
      <c r="MLV178" t="s">
        <v>1647</v>
      </c>
      <c r="MLW178" t="s">
        <v>1648</v>
      </c>
      <c r="MLX178" t="s">
        <v>14</v>
      </c>
      <c r="MLY178" s="9">
        <v>45488</v>
      </c>
      <c r="MLZ178" s="9"/>
      <c r="MMA178" s="9"/>
      <c r="MMC178" s="10">
        <v>4.8600000000000003</v>
      </c>
      <c r="MMH178">
        <v>33902247</v>
      </c>
      <c r="MMI178" t="s">
        <v>1645</v>
      </c>
      <c r="MMJ178" t="s">
        <v>1646</v>
      </c>
      <c r="MMK178" t="s">
        <v>1234</v>
      </c>
      <c r="MML178" t="s">
        <v>1647</v>
      </c>
      <c r="MMM178" t="s">
        <v>1648</v>
      </c>
      <c r="MMN178" t="s">
        <v>14</v>
      </c>
      <c r="MMO178" s="9">
        <v>45488</v>
      </c>
      <c r="MMP178" s="9"/>
      <c r="MMQ178" s="9"/>
      <c r="MMS178" s="10">
        <v>4.8600000000000003</v>
      </c>
      <c r="MMX178">
        <v>33902247</v>
      </c>
      <c r="MMY178" t="s">
        <v>1645</v>
      </c>
      <c r="MMZ178" t="s">
        <v>1646</v>
      </c>
      <c r="MNA178" t="s">
        <v>1234</v>
      </c>
      <c r="MNB178" t="s">
        <v>1647</v>
      </c>
      <c r="MNC178" t="s">
        <v>1648</v>
      </c>
      <c r="MND178" t="s">
        <v>14</v>
      </c>
      <c r="MNE178" s="9">
        <v>45488</v>
      </c>
      <c r="MNF178" s="9"/>
      <c r="MNG178" s="9"/>
      <c r="MNI178" s="10">
        <v>4.8600000000000003</v>
      </c>
      <c r="MNN178">
        <v>33902247</v>
      </c>
      <c r="MNO178" t="s">
        <v>1645</v>
      </c>
      <c r="MNP178" t="s">
        <v>1646</v>
      </c>
      <c r="MNQ178" t="s">
        <v>1234</v>
      </c>
      <c r="MNR178" t="s">
        <v>1647</v>
      </c>
      <c r="MNS178" t="s">
        <v>1648</v>
      </c>
      <c r="MNT178" t="s">
        <v>14</v>
      </c>
      <c r="MNU178" s="9">
        <v>45488</v>
      </c>
      <c r="MNV178" s="9"/>
      <c r="MNW178" s="9"/>
      <c r="MNY178" s="10">
        <v>4.8600000000000003</v>
      </c>
      <c r="MOD178">
        <v>33902247</v>
      </c>
      <c r="MOE178" t="s">
        <v>1645</v>
      </c>
      <c r="MOF178" t="s">
        <v>1646</v>
      </c>
      <c r="MOG178" t="s">
        <v>1234</v>
      </c>
      <c r="MOH178" t="s">
        <v>1647</v>
      </c>
      <c r="MOI178" t="s">
        <v>1648</v>
      </c>
      <c r="MOJ178" t="s">
        <v>14</v>
      </c>
      <c r="MOK178" s="9">
        <v>45488</v>
      </c>
      <c r="MOL178" s="9"/>
      <c r="MOM178" s="9"/>
      <c r="MOO178" s="10">
        <v>4.8600000000000003</v>
      </c>
      <c r="MOT178">
        <v>33902247</v>
      </c>
      <c r="MOU178" t="s">
        <v>1645</v>
      </c>
      <c r="MOV178" t="s">
        <v>1646</v>
      </c>
      <c r="MOW178" t="s">
        <v>1234</v>
      </c>
      <c r="MOX178" t="s">
        <v>1647</v>
      </c>
      <c r="MOY178" t="s">
        <v>1648</v>
      </c>
      <c r="MOZ178" t="s">
        <v>14</v>
      </c>
      <c r="MPA178" s="9">
        <v>45488</v>
      </c>
      <c r="MPB178" s="9"/>
      <c r="MPC178" s="9"/>
      <c r="MPE178" s="10">
        <v>4.8600000000000003</v>
      </c>
      <c r="MPJ178">
        <v>33902247</v>
      </c>
      <c r="MPK178" t="s">
        <v>1645</v>
      </c>
      <c r="MPL178" t="s">
        <v>1646</v>
      </c>
      <c r="MPM178" t="s">
        <v>1234</v>
      </c>
      <c r="MPN178" t="s">
        <v>1647</v>
      </c>
      <c r="MPO178" t="s">
        <v>1648</v>
      </c>
      <c r="MPP178" t="s">
        <v>14</v>
      </c>
      <c r="MPQ178" s="9">
        <v>45488</v>
      </c>
      <c r="MPR178" s="9"/>
      <c r="MPS178" s="9"/>
      <c r="MPU178" s="10">
        <v>4.8600000000000003</v>
      </c>
      <c r="MPZ178">
        <v>33902247</v>
      </c>
      <c r="MQA178" t="s">
        <v>1645</v>
      </c>
      <c r="MQB178" t="s">
        <v>1646</v>
      </c>
      <c r="MQC178" t="s">
        <v>1234</v>
      </c>
      <c r="MQD178" t="s">
        <v>1647</v>
      </c>
      <c r="MQE178" t="s">
        <v>1648</v>
      </c>
      <c r="MQF178" t="s">
        <v>14</v>
      </c>
      <c r="MQG178" s="9">
        <v>45488</v>
      </c>
      <c r="MQH178" s="9"/>
      <c r="MQI178" s="9"/>
      <c r="MQK178" s="10">
        <v>4.8600000000000003</v>
      </c>
      <c r="MQP178">
        <v>33902247</v>
      </c>
      <c r="MQQ178" t="s">
        <v>1645</v>
      </c>
      <c r="MQR178" t="s">
        <v>1646</v>
      </c>
      <c r="MQS178" t="s">
        <v>1234</v>
      </c>
      <c r="MQT178" t="s">
        <v>1647</v>
      </c>
      <c r="MQU178" t="s">
        <v>1648</v>
      </c>
      <c r="MQV178" t="s">
        <v>14</v>
      </c>
      <c r="MQW178" s="9">
        <v>45488</v>
      </c>
      <c r="MQX178" s="9"/>
      <c r="MQY178" s="9"/>
      <c r="MRA178" s="10">
        <v>4.8600000000000003</v>
      </c>
      <c r="MRF178">
        <v>33902247</v>
      </c>
      <c r="MRG178" t="s">
        <v>1645</v>
      </c>
      <c r="MRH178" t="s">
        <v>1646</v>
      </c>
      <c r="MRI178" t="s">
        <v>1234</v>
      </c>
      <c r="MRJ178" t="s">
        <v>1647</v>
      </c>
      <c r="MRK178" t="s">
        <v>1648</v>
      </c>
      <c r="MRL178" t="s">
        <v>14</v>
      </c>
      <c r="MRM178" s="9">
        <v>45488</v>
      </c>
      <c r="MRN178" s="9"/>
      <c r="MRO178" s="9"/>
      <c r="MRQ178" s="10">
        <v>4.8600000000000003</v>
      </c>
      <c r="MRV178">
        <v>33902247</v>
      </c>
      <c r="MRW178" t="s">
        <v>1645</v>
      </c>
      <c r="MRX178" t="s">
        <v>1646</v>
      </c>
      <c r="MRY178" t="s">
        <v>1234</v>
      </c>
      <c r="MRZ178" t="s">
        <v>1647</v>
      </c>
      <c r="MSA178" t="s">
        <v>1648</v>
      </c>
      <c r="MSB178" t="s">
        <v>14</v>
      </c>
      <c r="MSC178" s="9">
        <v>45488</v>
      </c>
      <c r="MSD178" s="9"/>
      <c r="MSE178" s="9"/>
      <c r="MSG178" s="10">
        <v>4.8600000000000003</v>
      </c>
      <c r="MSL178">
        <v>33902247</v>
      </c>
      <c r="MSM178" t="s">
        <v>1645</v>
      </c>
      <c r="MSN178" t="s">
        <v>1646</v>
      </c>
      <c r="MSO178" t="s">
        <v>1234</v>
      </c>
      <c r="MSP178" t="s">
        <v>1647</v>
      </c>
      <c r="MSQ178" t="s">
        <v>1648</v>
      </c>
      <c r="MSR178" t="s">
        <v>14</v>
      </c>
      <c r="MSS178" s="9">
        <v>45488</v>
      </c>
      <c r="MST178" s="9"/>
      <c r="MSU178" s="9"/>
      <c r="MSW178" s="10">
        <v>4.8600000000000003</v>
      </c>
      <c r="MTB178">
        <v>33902247</v>
      </c>
      <c r="MTC178" t="s">
        <v>1645</v>
      </c>
      <c r="MTD178" t="s">
        <v>1646</v>
      </c>
      <c r="MTE178" t="s">
        <v>1234</v>
      </c>
      <c r="MTF178" t="s">
        <v>1647</v>
      </c>
      <c r="MTG178" t="s">
        <v>1648</v>
      </c>
      <c r="MTH178" t="s">
        <v>14</v>
      </c>
      <c r="MTI178" s="9">
        <v>45488</v>
      </c>
      <c r="MTJ178" s="9"/>
      <c r="MTK178" s="9"/>
      <c r="MTM178" s="10">
        <v>4.8600000000000003</v>
      </c>
      <c r="MTR178">
        <v>33902247</v>
      </c>
      <c r="MTS178" t="s">
        <v>1645</v>
      </c>
      <c r="MTT178" t="s">
        <v>1646</v>
      </c>
      <c r="MTU178" t="s">
        <v>1234</v>
      </c>
      <c r="MTV178" t="s">
        <v>1647</v>
      </c>
      <c r="MTW178" t="s">
        <v>1648</v>
      </c>
      <c r="MTX178" t="s">
        <v>14</v>
      </c>
      <c r="MTY178" s="9">
        <v>45488</v>
      </c>
      <c r="MTZ178" s="9"/>
      <c r="MUA178" s="9"/>
      <c r="MUC178" s="10">
        <v>4.8600000000000003</v>
      </c>
      <c r="MUH178">
        <v>33902247</v>
      </c>
      <c r="MUI178" t="s">
        <v>1645</v>
      </c>
      <c r="MUJ178" t="s">
        <v>1646</v>
      </c>
      <c r="MUK178" t="s">
        <v>1234</v>
      </c>
      <c r="MUL178" t="s">
        <v>1647</v>
      </c>
      <c r="MUM178" t="s">
        <v>1648</v>
      </c>
      <c r="MUN178" t="s">
        <v>14</v>
      </c>
      <c r="MUO178" s="9">
        <v>45488</v>
      </c>
      <c r="MUP178" s="9"/>
      <c r="MUQ178" s="9"/>
      <c r="MUS178" s="10">
        <v>4.8600000000000003</v>
      </c>
      <c r="MUX178">
        <v>33902247</v>
      </c>
      <c r="MUY178" t="s">
        <v>1645</v>
      </c>
      <c r="MUZ178" t="s">
        <v>1646</v>
      </c>
      <c r="MVA178" t="s">
        <v>1234</v>
      </c>
      <c r="MVB178" t="s">
        <v>1647</v>
      </c>
      <c r="MVC178" t="s">
        <v>1648</v>
      </c>
      <c r="MVD178" t="s">
        <v>14</v>
      </c>
      <c r="MVE178" s="9">
        <v>45488</v>
      </c>
      <c r="MVF178" s="9"/>
      <c r="MVG178" s="9"/>
      <c r="MVI178" s="10">
        <v>4.8600000000000003</v>
      </c>
      <c r="MVN178">
        <v>33902247</v>
      </c>
      <c r="MVO178" t="s">
        <v>1645</v>
      </c>
      <c r="MVP178" t="s">
        <v>1646</v>
      </c>
      <c r="MVQ178" t="s">
        <v>1234</v>
      </c>
      <c r="MVR178" t="s">
        <v>1647</v>
      </c>
      <c r="MVS178" t="s">
        <v>1648</v>
      </c>
      <c r="MVT178" t="s">
        <v>14</v>
      </c>
      <c r="MVU178" s="9">
        <v>45488</v>
      </c>
      <c r="MVV178" s="9"/>
      <c r="MVW178" s="9"/>
      <c r="MVY178" s="10">
        <v>4.8600000000000003</v>
      </c>
      <c r="MWD178">
        <v>33902247</v>
      </c>
      <c r="MWE178" t="s">
        <v>1645</v>
      </c>
      <c r="MWF178" t="s">
        <v>1646</v>
      </c>
      <c r="MWG178" t="s">
        <v>1234</v>
      </c>
      <c r="MWH178" t="s">
        <v>1647</v>
      </c>
      <c r="MWI178" t="s">
        <v>1648</v>
      </c>
      <c r="MWJ178" t="s">
        <v>14</v>
      </c>
      <c r="MWK178" s="9">
        <v>45488</v>
      </c>
      <c r="MWL178" s="9"/>
      <c r="MWM178" s="9"/>
      <c r="MWO178" s="10">
        <v>4.8600000000000003</v>
      </c>
      <c r="MWT178">
        <v>33902247</v>
      </c>
      <c r="MWU178" t="s">
        <v>1645</v>
      </c>
      <c r="MWV178" t="s">
        <v>1646</v>
      </c>
      <c r="MWW178" t="s">
        <v>1234</v>
      </c>
      <c r="MWX178" t="s">
        <v>1647</v>
      </c>
      <c r="MWY178" t="s">
        <v>1648</v>
      </c>
      <c r="MWZ178" t="s">
        <v>14</v>
      </c>
      <c r="MXA178" s="9">
        <v>45488</v>
      </c>
      <c r="MXB178" s="9"/>
      <c r="MXC178" s="9"/>
      <c r="MXE178" s="10">
        <v>4.8600000000000003</v>
      </c>
      <c r="MXJ178">
        <v>33902247</v>
      </c>
      <c r="MXK178" t="s">
        <v>1645</v>
      </c>
      <c r="MXL178" t="s">
        <v>1646</v>
      </c>
      <c r="MXM178" t="s">
        <v>1234</v>
      </c>
      <c r="MXN178" t="s">
        <v>1647</v>
      </c>
      <c r="MXO178" t="s">
        <v>1648</v>
      </c>
      <c r="MXP178" t="s">
        <v>14</v>
      </c>
      <c r="MXQ178" s="9">
        <v>45488</v>
      </c>
      <c r="MXR178" s="9"/>
      <c r="MXS178" s="9"/>
      <c r="MXU178" s="10">
        <v>4.8600000000000003</v>
      </c>
      <c r="MXZ178">
        <v>33902247</v>
      </c>
      <c r="MYA178" t="s">
        <v>1645</v>
      </c>
      <c r="MYB178" t="s">
        <v>1646</v>
      </c>
      <c r="MYC178" t="s">
        <v>1234</v>
      </c>
      <c r="MYD178" t="s">
        <v>1647</v>
      </c>
      <c r="MYE178" t="s">
        <v>1648</v>
      </c>
      <c r="MYF178" t="s">
        <v>14</v>
      </c>
      <c r="MYG178" s="9">
        <v>45488</v>
      </c>
      <c r="MYH178" s="9"/>
      <c r="MYI178" s="9"/>
      <c r="MYK178" s="10">
        <v>4.8600000000000003</v>
      </c>
      <c r="MYP178">
        <v>33902247</v>
      </c>
      <c r="MYQ178" t="s">
        <v>1645</v>
      </c>
      <c r="MYR178" t="s">
        <v>1646</v>
      </c>
      <c r="MYS178" t="s">
        <v>1234</v>
      </c>
      <c r="MYT178" t="s">
        <v>1647</v>
      </c>
      <c r="MYU178" t="s">
        <v>1648</v>
      </c>
      <c r="MYV178" t="s">
        <v>14</v>
      </c>
      <c r="MYW178" s="9">
        <v>45488</v>
      </c>
      <c r="MYX178" s="9"/>
      <c r="MYY178" s="9"/>
      <c r="MZA178" s="10">
        <v>4.8600000000000003</v>
      </c>
      <c r="MZF178">
        <v>33902247</v>
      </c>
      <c r="MZG178" t="s">
        <v>1645</v>
      </c>
      <c r="MZH178" t="s">
        <v>1646</v>
      </c>
      <c r="MZI178" t="s">
        <v>1234</v>
      </c>
      <c r="MZJ178" t="s">
        <v>1647</v>
      </c>
      <c r="MZK178" t="s">
        <v>1648</v>
      </c>
      <c r="MZL178" t="s">
        <v>14</v>
      </c>
      <c r="MZM178" s="9">
        <v>45488</v>
      </c>
      <c r="MZN178" s="9"/>
      <c r="MZO178" s="9"/>
      <c r="MZQ178" s="10">
        <v>4.8600000000000003</v>
      </c>
      <c r="MZV178">
        <v>33902247</v>
      </c>
      <c r="MZW178" t="s">
        <v>1645</v>
      </c>
      <c r="MZX178" t="s">
        <v>1646</v>
      </c>
      <c r="MZY178" t="s">
        <v>1234</v>
      </c>
      <c r="MZZ178" t="s">
        <v>1647</v>
      </c>
      <c r="NAA178" t="s">
        <v>1648</v>
      </c>
      <c r="NAB178" t="s">
        <v>14</v>
      </c>
      <c r="NAC178" s="9">
        <v>45488</v>
      </c>
      <c r="NAD178" s="9"/>
      <c r="NAE178" s="9"/>
      <c r="NAG178" s="10">
        <v>4.8600000000000003</v>
      </c>
      <c r="NAL178">
        <v>33902247</v>
      </c>
      <c r="NAM178" t="s">
        <v>1645</v>
      </c>
      <c r="NAN178" t="s">
        <v>1646</v>
      </c>
      <c r="NAO178" t="s">
        <v>1234</v>
      </c>
      <c r="NAP178" t="s">
        <v>1647</v>
      </c>
      <c r="NAQ178" t="s">
        <v>1648</v>
      </c>
      <c r="NAR178" t="s">
        <v>14</v>
      </c>
      <c r="NAS178" s="9">
        <v>45488</v>
      </c>
      <c r="NAT178" s="9"/>
      <c r="NAU178" s="9"/>
      <c r="NAW178" s="10">
        <v>4.8600000000000003</v>
      </c>
      <c r="NBB178">
        <v>33902247</v>
      </c>
      <c r="NBC178" t="s">
        <v>1645</v>
      </c>
      <c r="NBD178" t="s">
        <v>1646</v>
      </c>
      <c r="NBE178" t="s">
        <v>1234</v>
      </c>
      <c r="NBF178" t="s">
        <v>1647</v>
      </c>
      <c r="NBG178" t="s">
        <v>1648</v>
      </c>
      <c r="NBH178" t="s">
        <v>14</v>
      </c>
      <c r="NBI178" s="9">
        <v>45488</v>
      </c>
      <c r="NBJ178" s="9"/>
      <c r="NBK178" s="9"/>
      <c r="NBM178" s="10">
        <v>4.8600000000000003</v>
      </c>
      <c r="NBR178">
        <v>33902247</v>
      </c>
      <c r="NBS178" t="s">
        <v>1645</v>
      </c>
      <c r="NBT178" t="s">
        <v>1646</v>
      </c>
      <c r="NBU178" t="s">
        <v>1234</v>
      </c>
      <c r="NBV178" t="s">
        <v>1647</v>
      </c>
      <c r="NBW178" t="s">
        <v>1648</v>
      </c>
      <c r="NBX178" t="s">
        <v>14</v>
      </c>
      <c r="NBY178" s="9">
        <v>45488</v>
      </c>
      <c r="NBZ178" s="9"/>
      <c r="NCA178" s="9"/>
      <c r="NCC178" s="10">
        <v>4.8600000000000003</v>
      </c>
      <c r="NCH178">
        <v>33902247</v>
      </c>
      <c r="NCI178" t="s">
        <v>1645</v>
      </c>
      <c r="NCJ178" t="s">
        <v>1646</v>
      </c>
      <c r="NCK178" t="s">
        <v>1234</v>
      </c>
      <c r="NCL178" t="s">
        <v>1647</v>
      </c>
      <c r="NCM178" t="s">
        <v>1648</v>
      </c>
      <c r="NCN178" t="s">
        <v>14</v>
      </c>
      <c r="NCO178" s="9">
        <v>45488</v>
      </c>
      <c r="NCP178" s="9"/>
      <c r="NCQ178" s="9"/>
      <c r="NCS178" s="10">
        <v>4.8600000000000003</v>
      </c>
      <c r="NCX178">
        <v>33902247</v>
      </c>
      <c r="NCY178" t="s">
        <v>1645</v>
      </c>
      <c r="NCZ178" t="s">
        <v>1646</v>
      </c>
      <c r="NDA178" t="s">
        <v>1234</v>
      </c>
      <c r="NDB178" t="s">
        <v>1647</v>
      </c>
      <c r="NDC178" t="s">
        <v>1648</v>
      </c>
      <c r="NDD178" t="s">
        <v>14</v>
      </c>
      <c r="NDE178" s="9">
        <v>45488</v>
      </c>
      <c r="NDF178" s="9"/>
      <c r="NDG178" s="9"/>
      <c r="NDI178" s="10">
        <v>4.8600000000000003</v>
      </c>
      <c r="NDN178">
        <v>33902247</v>
      </c>
      <c r="NDO178" t="s">
        <v>1645</v>
      </c>
      <c r="NDP178" t="s">
        <v>1646</v>
      </c>
      <c r="NDQ178" t="s">
        <v>1234</v>
      </c>
      <c r="NDR178" t="s">
        <v>1647</v>
      </c>
      <c r="NDS178" t="s">
        <v>1648</v>
      </c>
      <c r="NDT178" t="s">
        <v>14</v>
      </c>
      <c r="NDU178" s="9">
        <v>45488</v>
      </c>
      <c r="NDV178" s="9"/>
      <c r="NDW178" s="9"/>
      <c r="NDY178" s="10">
        <v>4.8600000000000003</v>
      </c>
      <c r="NED178">
        <v>33902247</v>
      </c>
      <c r="NEE178" t="s">
        <v>1645</v>
      </c>
      <c r="NEF178" t="s">
        <v>1646</v>
      </c>
      <c r="NEG178" t="s">
        <v>1234</v>
      </c>
      <c r="NEH178" t="s">
        <v>1647</v>
      </c>
      <c r="NEI178" t="s">
        <v>1648</v>
      </c>
      <c r="NEJ178" t="s">
        <v>14</v>
      </c>
      <c r="NEK178" s="9">
        <v>45488</v>
      </c>
      <c r="NEL178" s="9"/>
      <c r="NEM178" s="9"/>
      <c r="NEO178" s="10">
        <v>4.8600000000000003</v>
      </c>
      <c r="NET178">
        <v>33902247</v>
      </c>
      <c r="NEU178" t="s">
        <v>1645</v>
      </c>
      <c r="NEV178" t="s">
        <v>1646</v>
      </c>
      <c r="NEW178" t="s">
        <v>1234</v>
      </c>
      <c r="NEX178" t="s">
        <v>1647</v>
      </c>
      <c r="NEY178" t="s">
        <v>1648</v>
      </c>
      <c r="NEZ178" t="s">
        <v>14</v>
      </c>
      <c r="NFA178" s="9">
        <v>45488</v>
      </c>
      <c r="NFB178" s="9"/>
      <c r="NFC178" s="9"/>
      <c r="NFE178" s="10">
        <v>4.8600000000000003</v>
      </c>
      <c r="NFJ178">
        <v>33902247</v>
      </c>
      <c r="NFK178" t="s">
        <v>1645</v>
      </c>
      <c r="NFL178" t="s">
        <v>1646</v>
      </c>
      <c r="NFM178" t="s">
        <v>1234</v>
      </c>
      <c r="NFN178" t="s">
        <v>1647</v>
      </c>
      <c r="NFO178" t="s">
        <v>1648</v>
      </c>
      <c r="NFP178" t="s">
        <v>14</v>
      </c>
      <c r="NFQ178" s="9">
        <v>45488</v>
      </c>
      <c r="NFR178" s="9"/>
      <c r="NFS178" s="9"/>
      <c r="NFU178" s="10">
        <v>4.8600000000000003</v>
      </c>
      <c r="NFZ178">
        <v>33902247</v>
      </c>
      <c r="NGA178" t="s">
        <v>1645</v>
      </c>
      <c r="NGB178" t="s">
        <v>1646</v>
      </c>
      <c r="NGC178" t="s">
        <v>1234</v>
      </c>
      <c r="NGD178" t="s">
        <v>1647</v>
      </c>
      <c r="NGE178" t="s">
        <v>1648</v>
      </c>
      <c r="NGF178" t="s">
        <v>14</v>
      </c>
      <c r="NGG178" s="9">
        <v>45488</v>
      </c>
      <c r="NGH178" s="9"/>
      <c r="NGI178" s="9"/>
      <c r="NGK178" s="10">
        <v>4.8600000000000003</v>
      </c>
      <c r="NGP178">
        <v>33902247</v>
      </c>
      <c r="NGQ178" t="s">
        <v>1645</v>
      </c>
      <c r="NGR178" t="s">
        <v>1646</v>
      </c>
      <c r="NGS178" t="s">
        <v>1234</v>
      </c>
      <c r="NGT178" t="s">
        <v>1647</v>
      </c>
      <c r="NGU178" t="s">
        <v>1648</v>
      </c>
      <c r="NGV178" t="s">
        <v>14</v>
      </c>
      <c r="NGW178" s="9">
        <v>45488</v>
      </c>
      <c r="NGX178" s="9"/>
      <c r="NGY178" s="9"/>
      <c r="NHA178" s="10">
        <v>4.8600000000000003</v>
      </c>
      <c r="NHF178">
        <v>33902247</v>
      </c>
      <c r="NHG178" t="s">
        <v>1645</v>
      </c>
      <c r="NHH178" t="s">
        <v>1646</v>
      </c>
      <c r="NHI178" t="s">
        <v>1234</v>
      </c>
      <c r="NHJ178" t="s">
        <v>1647</v>
      </c>
      <c r="NHK178" t="s">
        <v>1648</v>
      </c>
      <c r="NHL178" t="s">
        <v>14</v>
      </c>
      <c r="NHM178" s="9">
        <v>45488</v>
      </c>
      <c r="NHN178" s="9"/>
      <c r="NHO178" s="9"/>
      <c r="NHQ178" s="10">
        <v>4.8600000000000003</v>
      </c>
      <c r="NHV178">
        <v>33902247</v>
      </c>
      <c r="NHW178" t="s">
        <v>1645</v>
      </c>
      <c r="NHX178" t="s">
        <v>1646</v>
      </c>
      <c r="NHY178" t="s">
        <v>1234</v>
      </c>
      <c r="NHZ178" t="s">
        <v>1647</v>
      </c>
      <c r="NIA178" t="s">
        <v>1648</v>
      </c>
      <c r="NIB178" t="s">
        <v>14</v>
      </c>
      <c r="NIC178" s="9">
        <v>45488</v>
      </c>
      <c r="NID178" s="9"/>
      <c r="NIE178" s="9"/>
      <c r="NIG178" s="10">
        <v>4.8600000000000003</v>
      </c>
      <c r="NIL178">
        <v>33902247</v>
      </c>
      <c r="NIM178" t="s">
        <v>1645</v>
      </c>
      <c r="NIN178" t="s">
        <v>1646</v>
      </c>
      <c r="NIO178" t="s">
        <v>1234</v>
      </c>
      <c r="NIP178" t="s">
        <v>1647</v>
      </c>
      <c r="NIQ178" t="s">
        <v>1648</v>
      </c>
      <c r="NIR178" t="s">
        <v>14</v>
      </c>
      <c r="NIS178" s="9">
        <v>45488</v>
      </c>
      <c r="NIT178" s="9"/>
      <c r="NIU178" s="9"/>
      <c r="NIW178" s="10">
        <v>4.8600000000000003</v>
      </c>
      <c r="NJB178">
        <v>33902247</v>
      </c>
      <c r="NJC178" t="s">
        <v>1645</v>
      </c>
      <c r="NJD178" t="s">
        <v>1646</v>
      </c>
      <c r="NJE178" t="s">
        <v>1234</v>
      </c>
      <c r="NJF178" t="s">
        <v>1647</v>
      </c>
      <c r="NJG178" t="s">
        <v>1648</v>
      </c>
      <c r="NJH178" t="s">
        <v>14</v>
      </c>
      <c r="NJI178" s="9">
        <v>45488</v>
      </c>
      <c r="NJJ178" s="9"/>
      <c r="NJK178" s="9"/>
      <c r="NJM178" s="10">
        <v>4.8600000000000003</v>
      </c>
      <c r="NJR178">
        <v>33902247</v>
      </c>
      <c r="NJS178" t="s">
        <v>1645</v>
      </c>
      <c r="NJT178" t="s">
        <v>1646</v>
      </c>
      <c r="NJU178" t="s">
        <v>1234</v>
      </c>
      <c r="NJV178" t="s">
        <v>1647</v>
      </c>
      <c r="NJW178" t="s">
        <v>1648</v>
      </c>
      <c r="NJX178" t="s">
        <v>14</v>
      </c>
      <c r="NJY178" s="9">
        <v>45488</v>
      </c>
      <c r="NJZ178" s="9"/>
      <c r="NKA178" s="9"/>
      <c r="NKC178" s="10">
        <v>4.8600000000000003</v>
      </c>
      <c r="NKH178">
        <v>33902247</v>
      </c>
      <c r="NKI178" t="s">
        <v>1645</v>
      </c>
      <c r="NKJ178" t="s">
        <v>1646</v>
      </c>
      <c r="NKK178" t="s">
        <v>1234</v>
      </c>
      <c r="NKL178" t="s">
        <v>1647</v>
      </c>
      <c r="NKM178" t="s">
        <v>1648</v>
      </c>
      <c r="NKN178" t="s">
        <v>14</v>
      </c>
      <c r="NKO178" s="9">
        <v>45488</v>
      </c>
      <c r="NKP178" s="9"/>
      <c r="NKQ178" s="9"/>
      <c r="NKS178" s="10">
        <v>4.8600000000000003</v>
      </c>
      <c r="NKX178">
        <v>33902247</v>
      </c>
      <c r="NKY178" t="s">
        <v>1645</v>
      </c>
      <c r="NKZ178" t="s">
        <v>1646</v>
      </c>
      <c r="NLA178" t="s">
        <v>1234</v>
      </c>
      <c r="NLB178" t="s">
        <v>1647</v>
      </c>
      <c r="NLC178" t="s">
        <v>1648</v>
      </c>
      <c r="NLD178" t="s">
        <v>14</v>
      </c>
      <c r="NLE178" s="9">
        <v>45488</v>
      </c>
      <c r="NLF178" s="9"/>
      <c r="NLG178" s="9"/>
      <c r="NLI178" s="10">
        <v>4.8600000000000003</v>
      </c>
      <c r="NLN178">
        <v>33902247</v>
      </c>
      <c r="NLO178" t="s">
        <v>1645</v>
      </c>
      <c r="NLP178" t="s">
        <v>1646</v>
      </c>
      <c r="NLQ178" t="s">
        <v>1234</v>
      </c>
      <c r="NLR178" t="s">
        <v>1647</v>
      </c>
      <c r="NLS178" t="s">
        <v>1648</v>
      </c>
      <c r="NLT178" t="s">
        <v>14</v>
      </c>
      <c r="NLU178" s="9">
        <v>45488</v>
      </c>
      <c r="NLV178" s="9"/>
      <c r="NLW178" s="9"/>
      <c r="NLY178" s="10">
        <v>4.8600000000000003</v>
      </c>
      <c r="NMD178">
        <v>33902247</v>
      </c>
      <c r="NME178" t="s">
        <v>1645</v>
      </c>
      <c r="NMF178" t="s">
        <v>1646</v>
      </c>
      <c r="NMG178" t="s">
        <v>1234</v>
      </c>
      <c r="NMH178" t="s">
        <v>1647</v>
      </c>
      <c r="NMI178" t="s">
        <v>1648</v>
      </c>
      <c r="NMJ178" t="s">
        <v>14</v>
      </c>
      <c r="NMK178" s="9">
        <v>45488</v>
      </c>
      <c r="NML178" s="9"/>
      <c r="NMM178" s="9"/>
      <c r="NMO178" s="10">
        <v>4.8600000000000003</v>
      </c>
      <c r="NMT178">
        <v>33902247</v>
      </c>
      <c r="NMU178" t="s">
        <v>1645</v>
      </c>
      <c r="NMV178" t="s">
        <v>1646</v>
      </c>
      <c r="NMW178" t="s">
        <v>1234</v>
      </c>
      <c r="NMX178" t="s">
        <v>1647</v>
      </c>
      <c r="NMY178" t="s">
        <v>1648</v>
      </c>
      <c r="NMZ178" t="s">
        <v>14</v>
      </c>
      <c r="NNA178" s="9">
        <v>45488</v>
      </c>
      <c r="NNB178" s="9"/>
      <c r="NNC178" s="9"/>
      <c r="NNE178" s="10">
        <v>4.8600000000000003</v>
      </c>
      <c r="NNJ178">
        <v>33902247</v>
      </c>
      <c r="NNK178" t="s">
        <v>1645</v>
      </c>
      <c r="NNL178" t="s">
        <v>1646</v>
      </c>
      <c r="NNM178" t="s">
        <v>1234</v>
      </c>
      <c r="NNN178" t="s">
        <v>1647</v>
      </c>
      <c r="NNO178" t="s">
        <v>1648</v>
      </c>
      <c r="NNP178" t="s">
        <v>14</v>
      </c>
      <c r="NNQ178" s="9">
        <v>45488</v>
      </c>
      <c r="NNR178" s="9"/>
      <c r="NNS178" s="9"/>
      <c r="NNU178" s="10">
        <v>4.8600000000000003</v>
      </c>
      <c r="NNZ178">
        <v>33902247</v>
      </c>
      <c r="NOA178" t="s">
        <v>1645</v>
      </c>
      <c r="NOB178" t="s">
        <v>1646</v>
      </c>
      <c r="NOC178" t="s">
        <v>1234</v>
      </c>
      <c r="NOD178" t="s">
        <v>1647</v>
      </c>
      <c r="NOE178" t="s">
        <v>1648</v>
      </c>
      <c r="NOF178" t="s">
        <v>14</v>
      </c>
      <c r="NOG178" s="9">
        <v>45488</v>
      </c>
      <c r="NOH178" s="9"/>
      <c r="NOI178" s="9"/>
      <c r="NOK178" s="10">
        <v>4.8600000000000003</v>
      </c>
      <c r="NOP178">
        <v>33902247</v>
      </c>
      <c r="NOQ178" t="s">
        <v>1645</v>
      </c>
      <c r="NOR178" t="s">
        <v>1646</v>
      </c>
      <c r="NOS178" t="s">
        <v>1234</v>
      </c>
      <c r="NOT178" t="s">
        <v>1647</v>
      </c>
      <c r="NOU178" t="s">
        <v>1648</v>
      </c>
      <c r="NOV178" t="s">
        <v>14</v>
      </c>
      <c r="NOW178" s="9">
        <v>45488</v>
      </c>
      <c r="NOX178" s="9"/>
      <c r="NOY178" s="9"/>
      <c r="NPA178" s="10">
        <v>4.8600000000000003</v>
      </c>
      <c r="NPF178">
        <v>33902247</v>
      </c>
      <c r="NPG178" t="s">
        <v>1645</v>
      </c>
      <c r="NPH178" t="s">
        <v>1646</v>
      </c>
      <c r="NPI178" t="s">
        <v>1234</v>
      </c>
      <c r="NPJ178" t="s">
        <v>1647</v>
      </c>
      <c r="NPK178" t="s">
        <v>1648</v>
      </c>
      <c r="NPL178" t="s">
        <v>14</v>
      </c>
      <c r="NPM178" s="9">
        <v>45488</v>
      </c>
      <c r="NPN178" s="9"/>
      <c r="NPO178" s="9"/>
      <c r="NPQ178" s="10">
        <v>4.8600000000000003</v>
      </c>
      <c r="NPV178">
        <v>33902247</v>
      </c>
      <c r="NPW178" t="s">
        <v>1645</v>
      </c>
      <c r="NPX178" t="s">
        <v>1646</v>
      </c>
      <c r="NPY178" t="s">
        <v>1234</v>
      </c>
      <c r="NPZ178" t="s">
        <v>1647</v>
      </c>
      <c r="NQA178" t="s">
        <v>1648</v>
      </c>
      <c r="NQB178" t="s">
        <v>14</v>
      </c>
      <c r="NQC178" s="9">
        <v>45488</v>
      </c>
      <c r="NQD178" s="9"/>
      <c r="NQE178" s="9"/>
      <c r="NQG178" s="10">
        <v>4.8600000000000003</v>
      </c>
      <c r="NQL178">
        <v>33902247</v>
      </c>
      <c r="NQM178" t="s">
        <v>1645</v>
      </c>
      <c r="NQN178" t="s">
        <v>1646</v>
      </c>
      <c r="NQO178" t="s">
        <v>1234</v>
      </c>
      <c r="NQP178" t="s">
        <v>1647</v>
      </c>
      <c r="NQQ178" t="s">
        <v>1648</v>
      </c>
      <c r="NQR178" t="s">
        <v>14</v>
      </c>
      <c r="NQS178" s="9">
        <v>45488</v>
      </c>
      <c r="NQT178" s="9"/>
      <c r="NQU178" s="9"/>
      <c r="NQW178" s="10">
        <v>4.8600000000000003</v>
      </c>
      <c r="NRB178">
        <v>33902247</v>
      </c>
      <c r="NRC178" t="s">
        <v>1645</v>
      </c>
      <c r="NRD178" t="s">
        <v>1646</v>
      </c>
      <c r="NRE178" t="s">
        <v>1234</v>
      </c>
      <c r="NRF178" t="s">
        <v>1647</v>
      </c>
      <c r="NRG178" t="s">
        <v>1648</v>
      </c>
      <c r="NRH178" t="s">
        <v>14</v>
      </c>
      <c r="NRI178" s="9">
        <v>45488</v>
      </c>
      <c r="NRJ178" s="9"/>
      <c r="NRK178" s="9"/>
      <c r="NRM178" s="10">
        <v>4.8600000000000003</v>
      </c>
      <c r="NRR178">
        <v>33902247</v>
      </c>
      <c r="NRS178" t="s">
        <v>1645</v>
      </c>
      <c r="NRT178" t="s">
        <v>1646</v>
      </c>
      <c r="NRU178" t="s">
        <v>1234</v>
      </c>
      <c r="NRV178" t="s">
        <v>1647</v>
      </c>
      <c r="NRW178" t="s">
        <v>1648</v>
      </c>
      <c r="NRX178" t="s">
        <v>14</v>
      </c>
      <c r="NRY178" s="9">
        <v>45488</v>
      </c>
      <c r="NRZ178" s="9"/>
      <c r="NSA178" s="9"/>
      <c r="NSC178" s="10">
        <v>4.8600000000000003</v>
      </c>
      <c r="NSH178">
        <v>33902247</v>
      </c>
      <c r="NSI178" t="s">
        <v>1645</v>
      </c>
      <c r="NSJ178" t="s">
        <v>1646</v>
      </c>
      <c r="NSK178" t="s">
        <v>1234</v>
      </c>
      <c r="NSL178" t="s">
        <v>1647</v>
      </c>
      <c r="NSM178" t="s">
        <v>1648</v>
      </c>
      <c r="NSN178" t="s">
        <v>14</v>
      </c>
      <c r="NSO178" s="9">
        <v>45488</v>
      </c>
      <c r="NSP178" s="9"/>
      <c r="NSQ178" s="9"/>
      <c r="NSS178" s="10">
        <v>4.8600000000000003</v>
      </c>
      <c r="NSX178">
        <v>33902247</v>
      </c>
      <c r="NSY178" t="s">
        <v>1645</v>
      </c>
      <c r="NSZ178" t="s">
        <v>1646</v>
      </c>
      <c r="NTA178" t="s">
        <v>1234</v>
      </c>
      <c r="NTB178" t="s">
        <v>1647</v>
      </c>
      <c r="NTC178" t="s">
        <v>1648</v>
      </c>
      <c r="NTD178" t="s">
        <v>14</v>
      </c>
      <c r="NTE178" s="9">
        <v>45488</v>
      </c>
      <c r="NTF178" s="9"/>
      <c r="NTG178" s="9"/>
      <c r="NTI178" s="10">
        <v>4.8600000000000003</v>
      </c>
      <c r="NTN178">
        <v>33902247</v>
      </c>
      <c r="NTO178" t="s">
        <v>1645</v>
      </c>
      <c r="NTP178" t="s">
        <v>1646</v>
      </c>
      <c r="NTQ178" t="s">
        <v>1234</v>
      </c>
      <c r="NTR178" t="s">
        <v>1647</v>
      </c>
      <c r="NTS178" t="s">
        <v>1648</v>
      </c>
      <c r="NTT178" t="s">
        <v>14</v>
      </c>
      <c r="NTU178" s="9">
        <v>45488</v>
      </c>
      <c r="NTV178" s="9"/>
      <c r="NTW178" s="9"/>
      <c r="NTY178" s="10">
        <v>4.8600000000000003</v>
      </c>
      <c r="NUD178">
        <v>33902247</v>
      </c>
      <c r="NUE178" t="s">
        <v>1645</v>
      </c>
      <c r="NUF178" t="s">
        <v>1646</v>
      </c>
      <c r="NUG178" t="s">
        <v>1234</v>
      </c>
      <c r="NUH178" t="s">
        <v>1647</v>
      </c>
      <c r="NUI178" t="s">
        <v>1648</v>
      </c>
      <c r="NUJ178" t="s">
        <v>14</v>
      </c>
      <c r="NUK178" s="9">
        <v>45488</v>
      </c>
      <c r="NUL178" s="9"/>
      <c r="NUM178" s="9"/>
      <c r="NUO178" s="10">
        <v>4.8600000000000003</v>
      </c>
      <c r="NUT178">
        <v>33902247</v>
      </c>
      <c r="NUU178" t="s">
        <v>1645</v>
      </c>
      <c r="NUV178" t="s">
        <v>1646</v>
      </c>
      <c r="NUW178" t="s">
        <v>1234</v>
      </c>
      <c r="NUX178" t="s">
        <v>1647</v>
      </c>
      <c r="NUY178" t="s">
        <v>1648</v>
      </c>
      <c r="NUZ178" t="s">
        <v>14</v>
      </c>
      <c r="NVA178" s="9">
        <v>45488</v>
      </c>
      <c r="NVB178" s="9"/>
      <c r="NVC178" s="9"/>
      <c r="NVE178" s="10">
        <v>4.8600000000000003</v>
      </c>
      <c r="NVJ178">
        <v>33902247</v>
      </c>
      <c r="NVK178" t="s">
        <v>1645</v>
      </c>
      <c r="NVL178" t="s">
        <v>1646</v>
      </c>
      <c r="NVM178" t="s">
        <v>1234</v>
      </c>
      <c r="NVN178" t="s">
        <v>1647</v>
      </c>
      <c r="NVO178" t="s">
        <v>1648</v>
      </c>
      <c r="NVP178" t="s">
        <v>14</v>
      </c>
      <c r="NVQ178" s="9">
        <v>45488</v>
      </c>
      <c r="NVR178" s="9"/>
      <c r="NVS178" s="9"/>
      <c r="NVU178" s="10">
        <v>4.8600000000000003</v>
      </c>
      <c r="NVZ178">
        <v>33902247</v>
      </c>
      <c r="NWA178" t="s">
        <v>1645</v>
      </c>
      <c r="NWB178" t="s">
        <v>1646</v>
      </c>
      <c r="NWC178" t="s">
        <v>1234</v>
      </c>
      <c r="NWD178" t="s">
        <v>1647</v>
      </c>
      <c r="NWE178" t="s">
        <v>1648</v>
      </c>
      <c r="NWF178" t="s">
        <v>14</v>
      </c>
      <c r="NWG178" s="9">
        <v>45488</v>
      </c>
      <c r="NWH178" s="9"/>
      <c r="NWI178" s="9"/>
      <c r="NWK178" s="10">
        <v>4.8600000000000003</v>
      </c>
      <c r="NWP178">
        <v>33902247</v>
      </c>
      <c r="NWQ178" t="s">
        <v>1645</v>
      </c>
      <c r="NWR178" t="s">
        <v>1646</v>
      </c>
      <c r="NWS178" t="s">
        <v>1234</v>
      </c>
      <c r="NWT178" t="s">
        <v>1647</v>
      </c>
      <c r="NWU178" t="s">
        <v>1648</v>
      </c>
      <c r="NWV178" t="s">
        <v>14</v>
      </c>
      <c r="NWW178" s="9">
        <v>45488</v>
      </c>
      <c r="NWX178" s="9"/>
      <c r="NWY178" s="9"/>
      <c r="NXA178" s="10">
        <v>4.8600000000000003</v>
      </c>
      <c r="NXF178">
        <v>33902247</v>
      </c>
      <c r="NXG178" t="s">
        <v>1645</v>
      </c>
      <c r="NXH178" t="s">
        <v>1646</v>
      </c>
      <c r="NXI178" t="s">
        <v>1234</v>
      </c>
      <c r="NXJ178" t="s">
        <v>1647</v>
      </c>
      <c r="NXK178" t="s">
        <v>1648</v>
      </c>
      <c r="NXL178" t="s">
        <v>14</v>
      </c>
      <c r="NXM178" s="9">
        <v>45488</v>
      </c>
      <c r="NXN178" s="9"/>
      <c r="NXO178" s="9"/>
      <c r="NXQ178" s="10">
        <v>4.8600000000000003</v>
      </c>
      <c r="NXV178">
        <v>33902247</v>
      </c>
      <c r="NXW178" t="s">
        <v>1645</v>
      </c>
      <c r="NXX178" t="s">
        <v>1646</v>
      </c>
      <c r="NXY178" t="s">
        <v>1234</v>
      </c>
      <c r="NXZ178" t="s">
        <v>1647</v>
      </c>
      <c r="NYA178" t="s">
        <v>1648</v>
      </c>
      <c r="NYB178" t="s">
        <v>14</v>
      </c>
      <c r="NYC178" s="9">
        <v>45488</v>
      </c>
      <c r="NYD178" s="9"/>
      <c r="NYE178" s="9"/>
      <c r="NYG178" s="10">
        <v>4.8600000000000003</v>
      </c>
      <c r="NYL178">
        <v>33902247</v>
      </c>
      <c r="NYM178" t="s">
        <v>1645</v>
      </c>
      <c r="NYN178" t="s">
        <v>1646</v>
      </c>
      <c r="NYO178" t="s">
        <v>1234</v>
      </c>
      <c r="NYP178" t="s">
        <v>1647</v>
      </c>
      <c r="NYQ178" t="s">
        <v>1648</v>
      </c>
      <c r="NYR178" t="s">
        <v>14</v>
      </c>
      <c r="NYS178" s="9">
        <v>45488</v>
      </c>
      <c r="NYT178" s="9"/>
      <c r="NYU178" s="9"/>
      <c r="NYW178" s="10">
        <v>4.8600000000000003</v>
      </c>
      <c r="NZB178">
        <v>33902247</v>
      </c>
      <c r="NZC178" t="s">
        <v>1645</v>
      </c>
      <c r="NZD178" t="s">
        <v>1646</v>
      </c>
      <c r="NZE178" t="s">
        <v>1234</v>
      </c>
      <c r="NZF178" t="s">
        <v>1647</v>
      </c>
      <c r="NZG178" t="s">
        <v>1648</v>
      </c>
      <c r="NZH178" t="s">
        <v>14</v>
      </c>
      <c r="NZI178" s="9">
        <v>45488</v>
      </c>
      <c r="NZJ178" s="9"/>
      <c r="NZK178" s="9"/>
      <c r="NZM178" s="10">
        <v>4.8600000000000003</v>
      </c>
      <c r="NZR178">
        <v>33902247</v>
      </c>
      <c r="NZS178" t="s">
        <v>1645</v>
      </c>
      <c r="NZT178" t="s">
        <v>1646</v>
      </c>
      <c r="NZU178" t="s">
        <v>1234</v>
      </c>
      <c r="NZV178" t="s">
        <v>1647</v>
      </c>
      <c r="NZW178" t="s">
        <v>1648</v>
      </c>
      <c r="NZX178" t="s">
        <v>14</v>
      </c>
      <c r="NZY178" s="9">
        <v>45488</v>
      </c>
      <c r="NZZ178" s="9"/>
      <c r="OAA178" s="9"/>
      <c r="OAC178" s="10">
        <v>4.8600000000000003</v>
      </c>
      <c r="OAH178">
        <v>33902247</v>
      </c>
      <c r="OAI178" t="s">
        <v>1645</v>
      </c>
      <c r="OAJ178" t="s">
        <v>1646</v>
      </c>
      <c r="OAK178" t="s">
        <v>1234</v>
      </c>
      <c r="OAL178" t="s">
        <v>1647</v>
      </c>
      <c r="OAM178" t="s">
        <v>1648</v>
      </c>
      <c r="OAN178" t="s">
        <v>14</v>
      </c>
      <c r="OAO178" s="9">
        <v>45488</v>
      </c>
      <c r="OAP178" s="9"/>
      <c r="OAQ178" s="9"/>
      <c r="OAS178" s="10">
        <v>4.8600000000000003</v>
      </c>
      <c r="OAX178">
        <v>33902247</v>
      </c>
      <c r="OAY178" t="s">
        <v>1645</v>
      </c>
      <c r="OAZ178" t="s">
        <v>1646</v>
      </c>
      <c r="OBA178" t="s">
        <v>1234</v>
      </c>
      <c r="OBB178" t="s">
        <v>1647</v>
      </c>
      <c r="OBC178" t="s">
        <v>1648</v>
      </c>
      <c r="OBD178" t="s">
        <v>14</v>
      </c>
      <c r="OBE178" s="9">
        <v>45488</v>
      </c>
      <c r="OBF178" s="9"/>
      <c r="OBG178" s="9"/>
      <c r="OBI178" s="10">
        <v>4.8600000000000003</v>
      </c>
      <c r="OBN178">
        <v>33902247</v>
      </c>
      <c r="OBO178" t="s">
        <v>1645</v>
      </c>
      <c r="OBP178" t="s">
        <v>1646</v>
      </c>
      <c r="OBQ178" t="s">
        <v>1234</v>
      </c>
      <c r="OBR178" t="s">
        <v>1647</v>
      </c>
      <c r="OBS178" t="s">
        <v>1648</v>
      </c>
      <c r="OBT178" t="s">
        <v>14</v>
      </c>
      <c r="OBU178" s="9">
        <v>45488</v>
      </c>
      <c r="OBV178" s="9"/>
      <c r="OBW178" s="9"/>
      <c r="OBY178" s="10">
        <v>4.8600000000000003</v>
      </c>
      <c r="OCD178">
        <v>33902247</v>
      </c>
      <c r="OCE178" t="s">
        <v>1645</v>
      </c>
      <c r="OCF178" t="s">
        <v>1646</v>
      </c>
      <c r="OCG178" t="s">
        <v>1234</v>
      </c>
      <c r="OCH178" t="s">
        <v>1647</v>
      </c>
      <c r="OCI178" t="s">
        <v>1648</v>
      </c>
      <c r="OCJ178" t="s">
        <v>14</v>
      </c>
      <c r="OCK178" s="9">
        <v>45488</v>
      </c>
      <c r="OCL178" s="9"/>
      <c r="OCM178" s="9"/>
      <c r="OCO178" s="10">
        <v>4.8600000000000003</v>
      </c>
      <c r="OCT178">
        <v>33902247</v>
      </c>
      <c r="OCU178" t="s">
        <v>1645</v>
      </c>
      <c r="OCV178" t="s">
        <v>1646</v>
      </c>
      <c r="OCW178" t="s">
        <v>1234</v>
      </c>
      <c r="OCX178" t="s">
        <v>1647</v>
      </c>
      <c r="OCY178" t="s">
        <v>1648</v>
      </c>
      <c r="OCZ178" t="s">
        <v>14</v>
      </c>
      <c r="ODA178" s="9">
        <v>45488</v>
      </c>
      <c r="ODB178" s="9"/>
      <c r="ODC178" s="9"/>
      <c r="ODE178" s="10">
        <v>4.8600000000000003</v>
      </c>
      <c r="ODJ178">
        <v>33902247</v>
      </c>
      <c r="ODK178" t="s">
        <v>1645</v>
      </c>
      <c r="ODL178" t="s">
        <v>1646</v>
      </c>
      <c r="ODM178" t="s">
        <v>1234</v>
      </c>
      <c r="ODN178" t="s">
        <v>1647</v>
      </c>
      <c r="ODO178" t="s">
        <v>1648</v>
      </c>
      <c r="ODP178" t="s">
        <v>14</v>
      </c>
      <c r="ODQ178" s="9">
        <v>45488</v>
      </c>
      <c r="ODR178" s="9"/>
      <c r="ODS178" s="9"/>
      <c r="ODU178" s="10">
        <v>4.8600000000000003</v>
      </c>
      <c r="ODZ178">
        <v>33902247</v>
      </c>
      <c r="OEA178" t="s">
        <v>1645</v>
      </c>
      <c r="OEB178" t="s">
        <v>1646</v>
      </c>
      <c r="OEC178" t="s">
        <v>1234</v>
      </c>
      <c r="OED178" t="s">
        <v>1647</v>
      </c>
      <c r="OEE178" t="s">
        <v>1648</v>
      </c>
      <c r="OEF178" t="s">
        <v>14</v>
      </c>
      <c r="OEG178" s="9">
        <v>45488</v>
      </c>
      <c r="OEH178" s="9"/>
      <c r="OEI178" s="9"/>
      <c r="OEK178" s="10">
        <v>4.8600000000000003</v>
      </c>
      <c r="OEP178">
        <v>33902247</v>
      </c>
      <c r="OEQ178" t="s">
        <v>1645</v>
      </c>
      <c r="OER178" t="s">
        <v>1646</v>
      </c>
      <c r="OES178" t="s">
        <v>1234</v>
      </c>
      <c r="OET178" t="s">
        <v>1647</v>
      </c>
      <c r="OEU178" t="s">
        <v>1648</v>
      </c>
      <c r="OEV178" t="s">
        <v>14</v>
      </c>
      <c r="OEW178" s="9">
        <v>45488</v>
      </c>
      <c r="OEX178" s="9"/>
      <c r="OEY178" s="9"/>
      <c r="OFA178" s="10">
        <v>4.8600000000000003</v>
      </c>
      <c r="OFF178">
        <v>33902247</v>
      </c>
      <c r="OFG178" t="s">
        <v>1645</v>
      </c>
      <c r="OFH178" t="s">
        <v>1646</v>
      </c>
      <c r="OFI178" t="s">
        <v>1234</v>
      </c>
      <c r="OFJ178" t="s">
        <v>1647</v>
      </c>
      <c r="OFK178" t="s">
        <v>1648</v>
      </c>
      <c r="OFL178" t="s">
        <v>14</v>
      </c>
      <c r="OFM178" s="9">
        <v>45488</v>
      </c>
      <c r="OFN178" s="9"/>
      <c r="OFO178" s="9"/>
      <c r="OFQ178" s="10">
        <v>4.8600000000000003</v>
      </c>
      <c r="OFV178">
        <v>33902247</v>
      </c>
      <c r="OFW178" t="s">
        <v>1645</v>
      </c>
      <c r="OFX178" t="s">
        <v>1646</v>
      </c>
      <c r="OFY178" t="s">
        <v>1234</v>
      </c>
      <c r="OFZ178" t="s">
        <v>1647</v>
      </c>
      <c r="OGA178" t="s">
        <v>1648</v>
      </c>
      <c r="OGB178" t="s">
        <v>14</v>
      </c>
      <c r="OGC178" s="9">
        <v>45488</v>
      </c>
      <c r="OGD178" s="9"/>
      <c r="OGE178" s="9"/>
      <c r="OGG178" s="10">
        <v>4.8600000000000003</v>
      </c>
      <c r="OGL178">
        <v>33902247</v>
      </c>
      <c r="OGM178" t="s">
        <v>1645</v>
      </c>
      <c r="OGN178" t="s">
        <v>1646</v>
      </c>
      <c r="OGO178" t="s">
        <v>1234</v>
      </c>
      <c r="OGP178" t="s">
        <v>1647</v>
      </c>
      <c r="OGQ178" t="s">
        <v>1648</v>
      </c>
      <c r="OGR178" t="s">
        <v>14</v>
      </c>
      <c r="OGS178" s="9">
        <v>45488</v>
      </c>
      <c r="OGT178" s="9"/>
      <c r="OGU178" s="9"/>
      <c r="OGW178" s="10">
        <v>4.8600000000000003</v>
      </c>
      <c r="OHB178">
        <v>33902247</v>
      </c>
      <c r="OHC178" t="s">
        <v>1645</v>
      </c>
      <c r="OHD178" t="s">
        <v>1646</v>
      </c>
      <c r="OHE178" t="s">
        <v>1234</v>
      </c>
      <c r="OHF178" t="s">
        <v>1647</v>
      </c>
      <c r="OHG178" t="s">
        <v>1648</v>
      </c>
      <c r="OHH178" t="s">
        <v>14</v>
      </c>
      <c r="OHI178" s="9">
        <v>45488</v>
      </c>
      <c r="OHJ178" s="9"/>
      <c r="OHK178" s="9"/>
      <c r="OHM178" s="10">
        <v>4.8600000000000003</v>
      </c>
      <c r="OHR178">
        <v>33902247</v>
      </c>
      <c r="OHS178" t="s">
        <v>1645</v>
      </c>
      <c r="OHT178" t="s">
        <v>1646</v>
      </c>
      <c r="OHU178" t="s">
        <v>1234</v>
      </c>
      <c r="OHV178" t="s">
        <v>1647</v>
      </c>
      <c r="OHW178" t="s">
        <v>1648</v>
      </c>
      <c r="OHX178" t="s">
        <v>14</v>
      </c>
      <c r="OHY178" s="9">
        <v>45488</v>
      </c>
      <c r="OHZ178" s="9"/>
      <c r="OIA178" s="9"/>
      <c r="OIC178" s="10">
        <v>4.8600000000000003</v>
      </c>
      <c r="OIH178">
        <v>33902247</v>
      </c>
      <c r="OII178" t="s">
        <v>1645</v>
      </c>
      <c r="OIJ178" t="s">
        <v>1646</v>
      </c>
      <c r="OIK178" t="s">
        <v>1234</v>
      </c>
      <c r="OIL178" t="s">
        <v>1647</v>
      </c>
      <c r="OIM178" t="s">
        <v>1648</v>
      </c>
      <c r="OIN178" t="s">
        <v>14</v>
      </c>
      <c r="OIO178" s="9">
        <v>45488</v>
      </c>
      <c r="OIP178" s="9"/>
      <c r="OIQ178" s="9"/>
      <c r="OIS178" s="10">
        <v>4.8600000000000003</v>
      </c>
      <c r="OIX178">
        <v>33902247</v>
      </c>
      <c r="OIY178" t="s">
        <v>1645</v>
      </c>
      <c r="OIZ178" t="s">
        <v>1646</v>
      </c>
      <c r="OJA178" t="s">
        <v>1234</v>
      </c>
      <c r="OJB178" t="s">
        <v>1647</v>
      </c>
      <c r="OJC178" t="s">
        <v>1648</v>
      </c>
      <c r="OJD178" t="s">
        <v>14</v>
      </c>
      <c r="OJE178" s="9">
        <v>45488</v>
      </c>
      <c r="OJF178" s="9"/>
      <c r="OJG178" s="9"/>
      <c r="OJI178" s="10">
        <v>4.8600000000000003</v>
      </c>
      <c r="OJN178">
        <v>33902247</v>
      </c>
      <c r="OJO178" t="s">
        <v>1645</v>
      </c>
      <c r="OJP178" t="s">
        <v>1646</v>
      </c>
      <c r="OJQ178" t="s">
        <v>1234</v>
      </c>
      <c r="OJR178" t="s">
        <v>1647</v>
      </c>
      <c r="OJS178" t="s">
        <v>1648</v>
      </c>
      <c r="OJT178" t="s">
        <v>14</v>
      </c>
      <c r="OJU178" s="9">
        <v>45488</v>
      </c>
      <c r="OJV178" s="9"/>
      <c r="OJW178" s="9"/>
      <c r="OJY178" s="10">
        <v>4.8600000000000003</v>
      </c>
      <c r="OKD178">
        <v>33902247</v>
      </c>
      <c r="OKE178" t="s">
        <v>1645</v>
      </c>
      <c r="OKF178" t="s">
        <v>1646</v>
      </c>
      <c r="OKG178" t="s">
        <v>1234</v>
      </c>
      <c r="OKH178" t="s">
        <v>1647</v>
      </c>
      <c r="OKI178" t="s">
        <v>1648</v>
      </c>
      <c r="OKJ178" t="s">
        <v>14</v>
      </c>
      <c r="OKK178" s="9">
        <v>45488</v>
      </c>
      <c r="OKL178" s="9"/>
      <c r="OKM178" s="9"/>
      <c r="OKO178" s="10">
        <v>4.8600000000000003</v>
      </c>
      <c r="OKT178">
        <v>33902247</v>
      </c>
      <c r="OKU178" t="s">
        <v>1645</v>
      </c>
      <c r="OKV178" t="s">
        <v>1646</v>
      </c>
      <c r="OKW178" t="s">
        <v>1234</v>
      </c>
      <c r="OKX178" t="s">
        <v>1647</v>
      </c>
      <c r="OKY178" t="s">
        <v>1648</v>
      </c>
      <c r="OKZ178" t="s">
        <v>14</v>
      </c>
      <c r="OLA178" s="9">
        <v>45488</v>
      </c>
      <c r="OLB178" s="9"/>
      <c r="OLC178" s="9"/>
      <c r="OLE178" s="10">
        <v>4.8600000000000003</v>
      </c>
      <c r="OLJ178">
        <v>33902247</v>
      </c>
      <c r="OLK178" t="s">
        <v>1645</v>
      </c>
      <c r="OLL178" t="s">
        <v>1646</v>
      </c>
      <c r="OLM178" t="s">
        <v>1234</v>
      </c>
      <c r="OLN178" t="s">
        <v>1647</v>
      </c>
      <c r="OLO178" t="s">
        <v>1648</v>
      </c>
      <c r="OLP178" t="s">
        <v>14</v>
      </c>
      <c r="OLQ178" s="9">
        <v>45488</v>
      </c>
      <c r="OLR178" s="9"/>
      <c r="OLS178" s="9"/>
      <c r="OLU178" s="10">
        <v>4.8600000000000003</v>
      </c>
      <c r="OLZ178">
        <v>33902247</v>
      </c>
      <c r="OMA178" t="s">
        <v>1645</v>
      </c>
      <c r="OMB178" t="s">
        <v>1646</v>
      </c>
      <c r="OMC178" t="s">
        <v>1234</v>
      </c>
      <c r="OMD178" t="s">
        <v>1647</v>
      </c>
      <c r="OME178" t="s">
        <v>1648</v>
      </c>
      <c r="OMF178" t="s">
        <v>14</v>
      </c>
      <c r="OMG178" s="9">
        <v>45488</v>
      </c>
      <c r="OMH178" s="9"/>
      <c r="OMI178" s="9"/>
      <c r="OMK178" s="10">
        <v>4.8600000000000003</v>
      </c>
      <c r="OMP178">
        <v>33902247</v>
      </c>
      <c r="OMQ178" t="s">
        <v>1645</v>
      </c>
      <c r="OMR178" t="s">
        <v>1646</v>
      </c>
      <c r="OMS178" t="s">
        <v>1234</v>
      </c>
      <c r="OMT178" t="s">
        <v>1647</v>
      </c>
      <c r="OMU178" t="s">
        <v>1648</v>
      </c>
      <c r="OMV178" t="s">
        <v>14</v>
      </c>
      <c r="OMW178" s="9">
        <v>45488</v>
      </c>
      <c r="OMX178" s="9"/>
      <c r="OMY178" s="9"/>
      <c r="ONA178" s="10">
        <v>4.8600000000000003</v>
      </c>
      <c r="ONF178">
        <v>33902247</v>
      </c>
      <c r="ONG178" t="s">
        <v>1645</v>
      </c>
      <c r="ONH178" t="s">
        <v>1646</v>
      </c>
      <c r="ONI178" t="s">
        <v>1234</v>
      </c>
      <c r="ONJ178" t="s">
        <v>1647</v>
      </c>
      <c r="ONK178" t="s">
        <v>1648</v>
      </c>
      <c r="ONL178" t="s">
        <v>14</v>
      </c>
      <c r="ONM178" s="9">
        <v>45488</v>
      </c>
      <c r="ONN178" s="9"/>
      <c r="ONO178" s="9"/>
      <c r="ONQ178" s="10">
        <v>4.8600000000000003</v>
      </c>
      <c r="ONV178">
        <v>33902247</v>
      </c>
      <c r="ONW178" t="s">
        <v>1645</v>
      </c>
      <c r="ONX178" t="s">
        <v>1646</v>
      </c>
      <c r="ONY178" t="s">
        <v>1234</v>
      </c>
      <c r="ONZ178" t="s">
        <v>1647</v>
      </c>
      <c r="OOA178" t="s">
        <v>1648</v>
      </c>
      <c r="OOB178" t="s">
        <v>14</v>
      </c>
      <c r="OOC178" s="9">
        <v>45488</v>
      </c>
      <c r="OOD178" s="9"/>
      <c r="OOE178" s="9"/>
      <c r="OOG178" s="10">
        <v>4.8600000000000003</v>
      </c>
      <c r="OOL178">
        <v>33902247</v>
      </c>
      <c r="OOM178" t="s">
        <v>1645</v>
      </c>
      <c r="OON178" t="s">
        <v>1646</v>
      </c>
      <c r="OOO178" t="s">
        <v>1234</v>
      </c>
      <c r="OOP178" t="s">
        <v>1647</v>
      </c>
      <c r="OOQ178" t="s">
        <v>1648</v>
      </c>
      <c r="OOR178" t="s">
        <v>14</v>
      </c>
      <c r="OOS178" s="9">
        <v>45488</v>
      </c>
      <c r="OOT178" s="9"/>
      <c r="OOU178" s="9"/>
      <c r="OOW178" s="10">
        <v>4.8600000000000003</v>
      </c>
      <c r="OPB178">
        <v>33902247</v>
      </c>
      <c r="OPC178" t="s">
        <v>1645</v>
      </c>
      <c r="OPD178" t="s">
        <v>1646</v>
      </c>
      <c r="OPE178" t="s">
        <v>1234</v>
      </c>
      <c r="OPF178" t="s">
        <v>1647</v>
      </c>
      <c r="OPG178" t="s">
        <v>1648</v>
      </c>
      <c r="OPH178" t="s">
        <v>14</v>
      </c>
      <c r="OPI178" s="9">
        <v>45488</v>
      </c>
      <c r="OPJ178" s="9"/>
      <c r="OPK178" s="9"/>
      <c r="OPM178" s="10">
        <v>4.8600000000000003</v>
      </c>
      <c r="OPR178">
        <v>33902247</v>
      </c>
      <c r="OPS178" t="s">
        <v>1645</v>
      </c>
      <c r="OPT178" t="s">
        <v>1646</v>
      </c>
      <c r="OPU178" t="s">
        <v>1234</v>
      </c>
      <c r="OPV178" t="s">
        <v>1647</v>
      </c>
      <c r="OPW178" t="s">
        <v>1648</v>
      </c>
      <c r="OPX178" t="s">
        <v>14</v>
      </c>
      <c r="OPY178" s="9">
        <v>45488</v>
      </c>
      <c r="OPZ178" s="9"/>
      <c r="OQA178" s="9"/>
      <c r="OQC178" s="10">
        <v>4.8600000000000003</v>
      </c>
      <c r="OQH178">
        <v>33902247</v>
      </c>
      <c r="OQI178" t="s">
        <v>1645</v>
      </c>
      <c r="OQJ178" t="s">
        <v>1646</v>
      </c>
      <c r="OQK178" t="s">
        <v>1234</v>
      </c>
      <c r="OQL178" t="s">
        <v>1647</v>
      </c>
      <c r="OQM178" t="s">
        <v>1648</v>
      </c>
      <c r="OQN178" t="s">
        <v>14</v>
      </c>
      <c r="OQO178" s="9">
        <v>45488</v>
      </c>
      <c r="OQP178" s="9"/>
      <c r="OQQ178" s="9"/>
      <c r="OQS178" s="10">
        <v>4.8600000000000003</v>
      </c>
      <c r="OQX178">
        <v>33902247</v>
      </c>
      <c r="OQY178" t="s">
        <v>1645</v>
      </c>
      <c r="OQZ178" t="s">
        <v>1646</v>
      </c>
      <c r="ORA178" t="s">
        <v>1234</v>
      </c>
      <c r="ORB178" t="s">
        <v>1647</v>
      </c>
      <c r="ORC178" t="s">
        <v>1648</v>
      </c>
      <c r="ORD178" t="s">
        <v>14</v>
      </c>
      <c r="ORE178" s="9">
        <v>45488</v>
      </c>
      <c r="ORF178" s="9"/>
      <c r="ORG178" s="9"/>
      <c r="ORI178" s="10">
        <v>4.8600000000000003</v>
      </c>
      <c r="ORN178">
        <v>33902247</v>
      </c>
      <c r="ORO178" t="s">
        <v>1645</v>
      </c>
      <c r="ORP178" t="s">
        <v>1646</v>
      </c>
      <c r="ORQ178" t="s">
        <v>1234</v>
      </c>
      <c r="ORR178" t="s">
        <v>1647</v>
      </c>
      <c r="ORS178" t="s">
        <v>1648</v>
      </c>
      <c r="ORT178" t="s">
        <v>14</v>
      </c>
      <c r="ORU178" s="9">
        <v>45488</v>
      </c>
      <c r="ORV178" s="9"/>
      <c r="ORW178" s="9"/>
      <c r="ORY178" s="10">
        <v>4.8600000000000003</v>
      </c>
      <c r="OSD178">
        <v>33902247</v>
      </c>
      <c r="OSE178" t="s">
        <v>1645</v>
      </c>
      <c r="OSF178" t="s">
        <v>1646</v>
      </c>
      <c r="OSG178" t="s">
        <v>1234</v>
      </c>
      <c r="OSH178" t="s">
        <v>1647</v>
      </c>
      <c r="OSI178" t="s">
        <v>1648</v>
      </c>
      <c r="OSJ178" t="s">
        <v>14</v>
      </c>
      <c r="OSK178" s="9">
        <v>45488</v>
      </c>
      <c r="OSL178" s="9"/>
      <c r="OSM178" s="9"/>
      <c r="OSO178" s="10">
        <v>4.8600000000000003</v>
      </c>
      <c r="OST178">
        <v>33902247</v>
      </c>
      <c r="OSU178" t="s">
        <v>1645</v>
      </c>
      <c r="OSV178" t="s">
        <v>1646</v>
      </c>
      <c r="OSW178" t="s">
        <v>1234</v>
      </c>
      <c r="OSX178" t="s">
        <v>1647</v>
      </c>
      <c r="OSY178" t="s">
        <v>1648</v>
      </c>
      <c r="OSZ178" t="s">
        <v>14</v>
      </c>
      <c r="OTA178" s="9">
        <v>45488</v>
      </c>
      <c r="OTB178" s="9"/>
      <c r="OTC178" s="9"/>
      <c r="OTE178" s="10">
        <v>4.8600000000000003</v>
      </c>
      <c r="OTJ178">
        <v>33902247</v>
      </c>
      <c r="OTK178" t="s">
        <v>1645</v>
      </c>
      <c r="OTL178" t="s">
        <v>1646</v>
      </c>
      <c r="OTM178" t="s">
        <v>1234</v>
      </c>
      <c r="OTN178" t="s">
        <v>1647</v>
      </c>
      <c r="OTO178" t="s">
        <v>1648</v>
      </c>
      <c r="OTP178" t="s">
        <v>14</v>
      </c>
      <c r="OTQ178" s="9">
        <v>45488</v>
      </c>
      <c r="OTR178" s="9"/>
      <c r="OTS178" s="9"/>
      <c r="OTU178" s="10">
        <v>4.8600000000000003</v>
      </c>
      <c r="OTZ178">
        <v>33902247</v>
      </c>
      <c r="OUA178" t="s">
        <v>1645</v>
      </c>
      <c r="OUB178" t="s">
        <v>1646</v>
      </c>
      <c r="OUC178" t="s">
        <v>1234</v>
      </c>
      <c r="OUD178" t="s">
        <v>1647</v>
      </c>
      <c r="OUE178" t="s">
        <v>1648</v>
      </c>
      <c r="OUF178" t="s">
        <v>14</v>
      </c>
      <c r="OUG178" s="9">
        <v>45488</v>
      </c>
      <c r="OUH178" s="9"/>
      <c r="OUI178" s="9"/>
      <c r="OUK178" s="10">
        <v>4.8600000000000003</v>
      </c>
      <c r="OUP178">
        <v>33902247</v>
      </c>
      <c r="OUQ178" t="s">
        <v>1645</v>
      </c>
      <c r="OUR178" t="s">
        <v>1646</v>
      </c>
      <c r="OUS178" t="s">
        <v>1234</v>
      </c>
      <c r="OUT178" t="s">
        <v>1647</v>
      </c>
      <c r="OUU178" t="s">
        <v>1648</v>
      </c>
      <c r="OUV178" t="s">
        <v>14</v>
      </c>
      <c r="OUW178" s="9">
        <v>45488</v>
      </c>
      <c r="OUX178" s="9"/>
      <c r="OUY178" s="9"/>
      <c r="OVA178" s="10">
        <v>4.8600000000000003</v>
      </c>
      <c r="OVF178">
        <v>33902247</v>
      </c>
      <c r="OVG178" t="s">
        <v>1645</v>
      </c>
      <c r="OVH178" t="s">
        <v>1646</v>
      </c>
      <c r="OVI178" t="s">
        <v>1234</v>
      </c>
      <c r="OVJ178" t="s">
        <v>1647</v>
      </c>
      <c r="OVK178" t="s">
        <v>1648</v>
      </c>
      <c r="OVL178" t="s">
        <v>14</v>
      </c>
      <c r="OVM178" s="9">
        <v>45488</v>
      </c>
      <c r="OVN178" s="9"/>
      <c r="OVO178" s="9"/>
      <c r="OVQ178" s="10">
        <v>4.8600000000000003</v>
      </c>
      <c r="OVV178">
        <v>33902247</v>
      </c>
      <c r="OVW178" t="s">
        <v>1645</v>
      </c>
      <c r="OVX178" t="s">
        <v>1646</v>
      </c>
      <c r="OVY178" t="s">
        <v>1234</v>
      </c>
      <c r="OVZ178" t="s">
        <v>1647</v>
      </c>
      <c r="OWA178" t="s">
        <v>1648</v>
      </c>
      <c r="OWB178" t="s">
        <v>14</v>
      </c>
      <c r="OWC178" s="9">
        <v>45488</v>
      </c>
      <c r="OWD178" s="9"/>
      <c r="OWE178" s="9"/>
      <c r="OWG178" s="10">
        <v>4.8600000000000003</v>
      </c>
      <c r="OWL178">
        <v>33902247</v>
      </c>
      <c r="OWM178" t="s">
        <v>1645</v>
      </c>
      <c r="OWN178" t="s">
        <v>1646</v>
      </c>
      <c r="OWO178" t="s">
        <v>1234</v>
      </c>
      <c r="OWP178" t="s">
        <v>1647</v>
      </c>
      <c r="OWQ178" t="s">
        <v>1648</v>
      </c>
      <c r="OWR178" t="s">
        <v>14</v>
      </c>
      <c r="OWS178" s="9">
        <v>45488</v>
      </c>
      <c r="OWT178" s="9"/>
      <c r="OWU178" s="9"/>
      <c r="OWW178" s="10">
        <v>4.8600000000000003</v>
      </c>
      <c r="OXB178">
        <v>33902247</v>
      </c>
      <c r="OXC178" t="s">
        <v>1645</v>
      </c>
      <c r="OXD178" t="s">
        <v>1646</v>
      </c>
      <c r="OXE178" t="s">
        <v>1234</v>
      </c>
      <c r="OXF178" t="s">
        <v>1647</v>
      </c>
      <c r="OXG178" t="s">
        <v>1648</v>
      </c>
      <c r="OXH178" t="s">
        <v>14</v>
      </c>
      <c r="OXI178" s="9">
        <v>45488</v>
      </c>
      <c r="OXJ178" s="9"/>
      <c r="OXK178" s="9"/>
      <c r="OXM178" s="10">
        <v>4.8600000000000003</v>
      </c>
      <c r="OXR178">
        <v>33902247</v>
      </c>
      <c r="OXS178" t="s">
        <v>1645</v>
      </c>
      <c r="OXT178" t="s">
        <v>1646</v>
      </c>
      <c r="OXU178" t="s">
        <v>1234</v>
      </c>
      <c r="OXV178" t="s">
        <v>1647</v>
      </c>
      <c r="OXW178" t="s">
        <v>1648</v>
      </c>
      <c r="OXX178" t="s">
        <v>14</v>
      </c>
      <c r="OXY178" s="9">
        <v>45488</v>
      </c>
      <c r="OXZ178" s="9"/>
      <c r="OYA178" s="9"/>
      <c r="OYC178" s="10">
        <v>4.8600000000000003</v>
      </c>
      <c r="OYH178">
        <v>33902247</v>
      </c>
      <c r="OYI178" t="s">
        <v>1645</v>
      </c>
      <c r="OYJ178" t="s">
        <v>1646</v>
      </c>
      <c r="OYK178" t="s">
        <v>1234</v>
      </c>
      <c r="OYL178" t="s">
        <v>1647</v>
      </c>
      <c r="OYM178" t="s">
        <v>1648</v>
      </c>
      <c r="OYN178" t="s">
        <v>14</v>
      </c>
      <c r="OYO178" s="9">
        <v>45488</v>
      </c>
      <c r="OYP178" s="9"/>
      <c r="OYQ178" s="9"/>
      <c r="OYS178" s="10">
        <v>4.8600000000000003</v>
      </c>
      <c r="OYX178">
        <v>33902247</v>
      </c>
      <c r="OYY178" t="s">
        <v>1645</v>
      </c>
      <c r="OYZ178" t="s">
        <v>1646</v>
      </c>
      <c r="OZA178" t="s">
        <v>1234</v>
      </c>
      <c r="OZB178" t="s">
        <v>1647</v>
      </c>
      <c r="OZC178" t="s">
        <v>1648</v>
      </c>
      <c r="OZD178" t="s">
        <v>14</v>
      </c>
      <c r="OZE178" s="9">
        <v>45488</v>
      </c>
      <c r="OZF178" s="9"/>
      <c r="OZG178" s="9"/>
      <c r="OZI178" s="10">
        <v>4.8600000000000003</v>
      </c>
      <c r="OZN178">
        <v>33902247</v>
      </c>
      <c r="OZO178" t="s">
        <v>1645</v>
      </c>
      <c r="OZP178" t="s">
        <v>1646</v>
      </c>
      <c r="OZQ178" t="s">
        <v>1234</v>
      </c>
      <c r="OZR178" t="s">
        <v>1647</v>
      </c>
      <c r="OZS178" t="s">
        <v>1648</v>
      </c>
      <c r="OZT178" t="s">
        <v>14</v>
      </c>
      <c r="OZU178" s="9">
        <v>45488</v>
      </c>
      <c r="OZV178" s="9"/>
      <c r="OZW178" s="9"/>
      <c r="OZY178" s="10">
        <v>4.8600000000000003</v>
      </c>
      <c r="PAD178">
        <v>33902247</v>
      </c>
      <c r="PAE178" t="s">
        <v>1645</v>
      </c>
      <c r="PAF178" t="s">
        <v>1646</v>
      </c>
      <c r="PAG178" t="s">
        <v>1234</v>
      </c>
      <c r="PAH178" t="s">
        <v>1647</v>
      </c>
      <c r="PAI178" t="s">
        <v>1648</v>
      </c>
      <c r="PAJ178" t="s">
        <v>14</v>
      </c>
      <c r="PAK178" s="9">
        <v>45488</v>
      </c>
      <c r="PAL178" s="9"/>
      <c r="PAM178" s="9"/>
      <c r="PAO178" s="10">
        <v>4.8600000000000003</v>
      </c>
      <c r="PAT178">
        <v>33902247</v>
      </c>
      <c r="PAU178" t="s">
        <v>1645</v>
      </c>
      <c r="PAV178" t="s">
        <v>1646</v>
      </c>
      <c r="PAW178" t="s">
        <v>1234</v>
      </c>
      <c r="PAX178" t="s">
        <v>1647</v>
      </c>
      <c r="PAY178" t="s">
        <v>1648</v>
      </c>
      <c r="PAZ178" t="s">
        <v>14</v>
      </c>
      <c r="PBA178" s="9">
        <v>45488</v>
      </c>
      <c r="PBB178" s="9"/>
      <c r="PBC178" s="9"/>
      <c r="PBE178" s="10">
        <v>4.8600000000000003</v>
      </c>
      <c r="PBJ178">
        <v>33902247</v>
      </c>
      <c r="PBK178" t="s">
        <v>1645</v>
      </c>
      <c r="PBL178" t="s">
        <v>1646</v>
      </c>
      <c r="PBM178" t="s">
        <v>1234</v>
      </c>
      <c r="PBN178" t="s">
        <v>1647</v>
      </c>
      <c r="PBO178" t="s">
        <v>1648</v>
      </c>
      <c r="PBP178" t="s">
        <v>14</v>
      </c>
      <c r="PBQ178" s="9">
        <v>45488</v>
      </c>
      <c r="PBR178" s="9"/>
      <c r="PBS178" s="9"/>
      <c r="PBU178" s="10">
        <v>4.8600000000000003</v>
      </c>
      <c r="PBZ178">
        <v>33902247</v>
      </c>
      <c r="PCA178" t="s">
        <v>1645</v>
      </c>
      <c r="PCB178" t="s">
        <v>1646</v>
      </c>
      <c r="PCC178" t="s">
        <v>1234</v>
      </c>
      <c r="PCD178" t="s">
        <v>1647</v>
      </c>
      <c r="PCE178" t="s">
        <v>1648</v>
      </c>
      <c r="PCF178" t="s">
        <v>14</v>
      </c>
      <c r="PCG178" s="9">
        <v>45488</v>
      </c>
      <c r="PCH178" s="9"/>
      <c r="PCI178" s="9"/>
      <c r="PCK178" s="10">
        <v>4.8600000000000003</v>
      </c>
      <c r="PCP178">
        <v>33902247</v>
      </c>
      <c r="PCQ178" t="s">
        <v>1645</v>
      </c>
      <c r="PCR178" t="s">
        <v>1646</v>
      </c>
      <c r="PCS178" t="s">
        <v>1234</v>
      </c>
      <c r="PCT178" t="s">
        <v>1647</v>
      </c>
      <c r="PCU178" t="s">
        <v>1648</v>
      </c>
      <c r="PCV178" t="s">
        <v>14</v>
      </c>
      <c r="PCW178" s="9">
        <v>45488</v>
      </c>
      <c r="PCX178" s="9"/>
      <c r="PCY178" s="9"/>
      <c r="PDA178" s="10">
        <v>4.8600000000000003</v>
      </c>
      <c r="PDF178">
        <v>33902247</v>
      </c>
      <c r="PDG178" t="s">
        <v>1645</v>
      </c>
      <c r="PDH178" t="s">
        <v>1646</v>
      </c>
      <c r="PDI178" t="s">
        <v>1234</v>
      </c>
      <c r="PDJ178" t="s">
        <v>1647</v>
      </c>
      <c r="PDK178" t="s">
        <v>1648</v>
      </c>
      <c r="PDL178" t="s">
        <v>14</v>
      </c>
      <c r="PDM178" s="9">
        <v>45488</v>
      </c>
      <c r="PDN178" s="9"/>
      <c r="PDO178" s="9"/>
      <c r="PDQ178" s="10">
        <v>4.8600000000000003</v>
      </c>
      <c r="PDV178">
        <v>33902247</v>
      </c>
      <c r="PDW178" t="s">
        <v>1645</v>
      </c>
      <c r="PDX178" t="s">
        <v>1646</v>
      </c>
      <c r="PDY178" t="s">
        <v>1234</v>
      </c>
      <c r="PDZ178" t="s">
        <v>1647</v>
      </c>
      <c r="PEA178" t="s">
        <v>1648</v>
      </c>
      <c r="PEB178" t="s">
        <v>14</v>
      </c>
      <c r="PEC178" s="9">
        <v>45488</v>
      </c>
      <c r="PED178" s="9"/>
      <c r="PEE178" s="9"/>
      <c r="PEG178" s="10">
        <v>4.8600000000000003</v>
      </c>
      <c r="PEL178">
        <v>33902247</v>
      </c>
      <c r="PEM178" t="s">
        <v>1645</v>
      </c>
      <c r="PEN178" t="s">
        <v>1646</v>
      </c>
      <c r="PEO178" t="s">
        <v>1234</v>
      </c>
      <c r="PEP178" t="s">
        <v>1647</v>
      </c>
      <c r="PEQ178" t="s">
        <v>1648</v>
      </c>
      <c r="PER178" t="s">
        <v>14</v>
      </c>
      <c r="PES178" s="9">
        <v>45488</v>
      </c>
      <c r="PET178" s="9"/>
      <c r="PEU178" s="9"/>
      <c r="PEW178" s="10">
        <v>4.8600000000000003</v>
      </c>
      <c r="PFB178">
        <v>33902247</v>
      </c>
      <c r="PFC178" t="s">
        <v>1645</v>
      </c>
      <c r="PFD178" t="s">
        <v>1646</v>
      </c>
      <c r="PFE178" t="s">
        <v>1234</v>
      </c>
      <c r="PFF178" t="s">
        <v>1647</v>
      </c>
      <c r="PFG178" t="s">
        <v>1648</v>
      </c>
      <c r="PFH178" t="s">
        <v>14</v>
      </c>
      <c r="PFI178" s="9">
        <v>45488</v>
      </c>
      <c r="PFJ178" s="9"/>
      <c r="PFK178" s="9"/>
      <c r="PFM178" s="10">
        <v>4.8600000000000003</v>
      </c>
      <c r="PFR178">
        <v>33902247</v>
      </c>
      <c r="PFS178" t="s">
        <v>1645</v>
      </c>
      <c r="PFT178" t="s">
        <v>1646</v>
      </c>
      <c r="PFU178" t="s">
        <v>1234</v>
      </c>
      <c r="PFV178" t="s">
        <v>1647</v>
      </c>
      <c r="PFW178" t="s">
        <v>1648</v>
      </c>
      <c r="PFX178" t="s">
        <v>14</v>
      </c>
      <c r="PFY178" s="9">
        <v>45488</v>
      </c>
      <c r="PFZ178" s="9"/>
      <c r="PGA178" s="9"/>
      <c r="PGC178" s="10">
        <v>4.8600000000000003</v>
      </c>
      <c r="PGH178">
        <v>33902247</v>
      </c>
      <c r="PGI178" t="s">
        <v>1645</v>
      </c>
      <c r="PGJ178" t="s">
        <v>1646</v>
      </c>
      <c r="PGK178" t="s">
        <v>1234</v>
      </c>
      <c r="PGL178" t="s">
        <v>1647</v>
      </c>
      <c r="PGM178" t="s">
        <v>1648</v>
      </c>
      <c r="PGN178" t="s">
        <v>14</v>
      </c>
      <c r="PGO178" s="9">
        <v>45488</v>
      </c>
      <c r="PGP178" s="9"/>
      <c r="PGQ178" s="9"/>
      <c r="PGS178" s="10">
        <v>4.8600000000000003</v>
      </c>
      <c r="PGX178">
        <v>33902247</v>
      </c>
      <c r="PGY178" t="s">
        <v>1645</v>
      </c>
      <c r="PGZ178" t="s">
        <v>1646</v>
      </c>
      <c r="PHA178" t="s">
        <v>1234</v>
      </c>
      <c r="PHB178" t="s">
        <v>1647</v>
      </c>
      <c r="PHC178" t="s">
        <v>1648</v>
      </c>
      <c r="PHD178" t="s">
        <v>14</v>
      </c>
      <c r="PHE178" s="9">
        <v>45488</v>
      </c>
      <c r="PHF178" s="9"/>
      <c r="PHG178" s="9"/>
      <c r="PHI178" s="10">
        <v>4.8600000000000003</v>
      </c>
      <c r="PHN178">
        <v>33902247</v>
      </c>
      <c r="PHO178" t="s">
        <v>1645</v>
      </c>
      <c r="PHP178" t="s">
        <v>1646</v>
      </c>
      <c r="PHQ178" t="s">
        <v>1234</v>
      </c>
      <c r="PHR178" t="s">
        <v>1647</v>
      </c>
      <c r="PHS178" t="s">
        <v>1648</v>
      </c>
      <c r="PHT178" t="s">
        <v>14</v>
      </c>
      <c r="PHU178" s="9">
        <v>45488</v>
      </c>
      <c r="PHV178" s="9"/>
      <c r="PHW178" s="9"/>
      <c r="PHY178" s="10">
        <v>4.8600000000000003</v>
      </c>
      <c r="PID178">
        <v>33902247</v>
      </c>
      <c r="PIE178" t="s">
        <v>1645</v>
      </c>
      <c r="PIF178" t="s">
        <v>1646</v>
      </c>
      <c r="PIG178" t="s">
        <v>1234</v>
      </c>
      <c r="PIH178" t="s">
        <v>1647</v>
      </c>
      <c r="PII178" t="s">
        <v>1648</v>
      </c>
      <c r="PIJ178" t="s">
        <v>14</v>
      </c>
      <c r="PIK178" s="9">
        <v>45488</v>
      </c>
      <c r="PIL178" s="9"/>
      <c r="PIM178" s="9"/>
      <c r="PIO178" s="10">
        <v>4.8600000000000003</v>
      </c>
      <c r="PIT178">
        <v>33902247</v>
      </c>
      <c r="PIU178" t="s">
        <v>1645</v>
      </c>
      <c r="PIV178" t="s">
        <v>1646</v>
      </c>
      <c r="PIW178" t="s">
        <v>1234</v>
      </c>
      <c r="PIX178" t="s">
        <v>1647</v>
      </c>
      <c r="PIY178" t="s">
        <v>1648</v>
      </c>
      <c r="PIZ178" t="s">
        <v>14</v>
      </c>
      <c r="PJA178" s="9">
        <v>45488</v>
      </c>
      <c r="PJB178" s="9"/>
      <c r="PJC178" s="9"/>
      <c r="PJE178" s="10">
        <v>4.8600000000000003</v>
      </c>
      <c r="PJJ178">
        <v>33902247</v>
      </c>
      <c r="PJK178" t="s">
        <v>1645</v>
      </c>
      <c r="PJL178" t="s">
        <v>1646</v>
      </c>
      <c r="PJM178" t="s">
        <v>1234</v>
      </c>
      <c r="PJN178" t="s">
        <v>1647</v>
      </c>
      <c r="PJO178" t="s">
        <v>1648</v>
      </c>
      <c r="PJP178" t="s">
        <v>14</v>
      </c>
      <c r="PJQ178" s="9">
        <v>45488</v>
      </c>
      <c r="PJR178" s="9"/>
      <c r="PJS178" s="9"/>
      <c r="PJU178" s="10">
        <v>4.8600000000000003</v>
      </c>
      <c r="PJZ178">
        <v>33902247</v>
      </c>
      <c r="PKA178" t="s">
        <v>1645</v>
      </c>
      <c r="PKB178" t="s">
        <v>1646</v>
      </c>
      <c r="PKC178" t="s">
        <v>1234</v>
      </c>
      <c r="PKD178" t="s">
        <v>1647</v>
      </c>
      <c r="PKE178" t="s">
        <v>1648</v>
      </c>
      <c r="PKF178" t="s">
        <v>14</v>
      </c>
      <c r="PKG178" s="9">
        <v>45488</v>
      </c>
      <c r="PKH178" s="9"/>
      <c r="PKI178" s="9"/>
      <c r="PKK178" s="10">
        <v>4.8600000000000003</v>
      </c>
      <c r="PKP178">
        <v>33902247</v>
      </c>
      <c r="PKQ178" t="s">
        <v>1645</v>
      </c>
      <c r="PKR178" t="s">
        <v>1646</v>
      </c>
      <c r="PKS178" t="s">
        <v>1234</v>
      </c>
      <c r="PKT178" t="s">
        <v>1647</v>
      </c>
      <c r="PKU178" t="s">
        <v>1648</v>
      </c>
      <c r="PKV178" t="s">
        <v>14</v>
      </c>
      <c r="PKW178" s="9">
        <v>45488</v>
      </c>
      <c r="PKX178" s="9"/>
      <c r="PKY178" s="9"/>
      <c r="PLA178" s="10">
        <v>4.8600000000000003</v>
      </c>
      <c r="PLF178">
        <v>33902247</v>
      </c>
      <c r="PLG178" t="s">
        <v>1645</v>
      </c>
      <c r="PLH178" t="s">
        <v>1646</v>
      </c>
      <c r="PLI178" t="s">
        <v>1234</v>
      </c>
      <c r="PLJ178" t="s">
        <v>1647</v>
      </c>
      <c r="PLK178" t="s">
        <v>1648</v>
      </c>
      <c r="PLL178" t="s">
        <v>14</v>
      </c>
      <c r="PLM178" s="9">
        <v>45488</v>
      </c>
      <c r="PLN178" s="9"/>
      <c r="PLO178" s="9"/>
      <c r="PLQ178" s="10">
        <v>4.8600000000000003</v>
      </c>
      <c r="PLV178">
        <v>33902247</v>
      </c>
      <c r="PLW178" t="s">
        <v>1645</v>
      </c>
      <c r="PLX178" t="s">
        <v>1646</v>
      </c>
      <c r="PLY178" t="s">
        <v>1234</v>
      </c>
      <c r="PLZ178" t="s">
        <v>1647</v>
      </c>
      <c r="PMA178" t="s">
        <v>1648</v>
      </c>
      <c r="PMB178" t="s">
        <v>14</v>
      </c>
      <c r="PMC178" s="9">
        <v>45488</v>
      </c>
      <c r="PMD178" s="9"/>
      <c r="PME178" s="9"/>
      <c r="PMG178" s="10">
        <v>4.8600000000000003</v>
      </c>
      <c r="PML178">
        <v>33902247</v>
      </c>
      <c r="PMM178" t="s">
        <v>1645</v>
      </c>
      <c r="PMN178" t="s">
        <v>1646</v>
      </c>
      <c r="PMO178" t="s">
        <v>1234</v>
      </c>
      <c r="PMP178" t="s">
        <v>1647</v>
      </c>
      <c r="PMQ178" t="s">
        <v>1648</v>
      </c>
      <c r="PMR178" t="s">
        <v>14</v>
      </c>
      <c r="PMS178" s="9">
        <v>45488</v>
      </c>
      <c r="PMT178" s="9"/>
      <c r="PMU178" s="9"/>
      <c r="PMW178" s="10">
        <v>4.8600000000000003</v>
      </c>
      <c r="PNB178">
        <v>33902247</v>
      </c>
      <c r="PNC178" t="s">
        <v>1645</v>
      </c>
      <c r="PND178" t="s">
        <v>1646</v>
      </c>
      <c r="PNE178" t="s">
        <v>1234</v>
      </c>
      <c r="PNF178" t="s">
        <v>1647</v>
      </c>
      <c r="PNG178" t="s">
        <v>1648</v>
      </c>
      <c r="PNH178" t="s">
        <v>14</v>
      </c>
      <c r="PNI178" s="9">
        <v>45488</v>
      </c>
      <c r="PNJ178" s="9"/>
      <c r="PNK178" s="9"/>
      <c r="PNM178" s="10">
        <v>4.8600000000000003</v>
      </c>
      <c r="PNR178">
        <v>33902247</v>
      </c>
      <c r="PNS178" t="s">
        <v>1645</v>
      </c>
      <c r="PNT178" t="s">
        <v>1646</v>
      </c>
      <c r="PNU178" t="s">
        <v>1234</v>
      </c>
      <c r="PNV178" t="s">
        <v>1647</v>
      </c>
      <c r="PNW178" t="s">
        <v>1648</v>
      </c>
      <c r="PNX178" t="s">
        <v>14</v>
      </c>
      <c r="PNY178" s="9">
        <v>45488</v>
      </c>
      <c r="PNZ178" s="9"/>
      <c r="POA178" s="9"/>
      <c r="POC178" s="10">
        <v>4.8600000000000003</v>
      </c>
      <c r="POH178">
        <v>33902247</v>
      </c>
      <c r="POI178" t="s">
        <v>1645</v>
      </c>
      <c r="POJ178" t="s">
        <v>1646</v>
      </c>
      <c r="POK178" t="s">
        <v>1234</v>
      </c>
      <c r="POL178" t="s">
        <v>1647</v>
      </c>
      <c r="POM178" t="s">
        <v>1648</v>
      </c>
      <c r="PON178" t="s">
        <v>14</v>
      </c>
      <c r="POO178" s="9">
        <v>45488</v>
      </c>
      <c r="POP178" s="9"/>
      <c r="POQ178" s="9"/>
      <c r="POS178" s="10">
        <v>4.8600000000000003</v>
      </c>
      <c r="POX178">
        <v>33902247</v>
      </c>
      <c r="POY178" t="s">
        <v>1645</v>
      </c>
      <c r="POZ178" t="s">
        <v>1646</v>
      </c>
      <c r="PPA178" t="s">
        <v>1234</v>
      </c>
      <c r="PPB178" t="s">
        <v>1647</v>
      </c>
      <c r="PPC178" t="s">
        <v>1648</v>
      </c>
      <c r="PPD178" t="s">
        <v>14</v>
      </c>
      <c r="PPE178" s="9">
        <v>45488</v>
      </c>
      <c r="PPF178" s="9"/>
      <c r="PPG178" s="9"/>
      <c r="PPI178" s="10">
        <v>4.8600000000000003</v>
      </c>
      <c r="PPN178">
        <v>33902247</v>
      </c>
      <c r="PPO178" t="s">
        <v>1645</v>
      </c>
      <c r="PPP178" t="s">
        <v>1646</v>
      </c>
      <c r="PPQ178" t="s">
        <v>1234</v>
      </c>
      <c r="PPR178" t="s">
        <v>1647</v>
      </c>
      <c r="PPS178" t="s">
        <v>1648</v>
      </c>
      <c r="PPT178" t="s">
        <v>14</v>
      </c>
      <c r="PPU178" s="9">
        <v>45488</v>
      </c>
      <c r="PPV178" s="9"/>
      <c r="PPW178" s="9"/>
      <c r="PPY178" s="10">
        <v>4.8600000000000003</v>
      </c>
      <c r="PQD178">
        <v>33902247</v>
      </c>
      <c r="PQE178" t="s">
        <v>1645</v>
      </c>
      <c r="PQF178" t="s">
        <v>1646</v>
      </c>
      <c r="PQG178" t="s">
        <v>1234</v>
      </c>
      <c r="PQH178" t="s">
        <v>1647</v>
      </c>
      <c r="PQI178" t="s">
        <v>1648</v>
      </c>
      <c r="PQJ178" t="s">
        <v>14</v>
      </c>
      <c r="PQK178" s="9">
        <v>45488</v>
      </c>
      <c r="PQL178" s="9"/>
      <c r="PQM178" s="9"/>
      <c r="PQO178" s="10">
        <v>4.8600000000000003</v>
      </c>
      <c r="PQT178">
        <v>33902247</v>
      </c>
      <c r="PQU178" t="s">
        <v>1645</v>
      </c>
      <c r="PQV178" t="s">
        <v>1646</v>
      </c>
      <c r="PQW178" t="s">
        <v>1234</v>
      </c>
      <c r="PQX178" t="s">
        <v>1647</v>
      </c>
      <c r="PQY178" t="s">
        <v>1648</v>
      </c>
      <c r="PQZ178" t="s">
        <v>14</v>
      </c>
      <c r="PRA178" s="9">
        <v>45488</v>
      </c>
      <c r="PRB178" s="9"/>
      <c r="PRC178" s="9"/>
      <c r="PRE178" s="10">
        <v>4.8600000000000003</v>
      </c>
      <c r="PRJ178">
        <v>33902247</v>
      </c>
      <c r="PRK178" t="s">
        <v>1645</v>
      </c>
      <c r="PRL178" t="s">
        <v>1646</v>
      </c>
      <c r="PRM178" t="s">
        <v>1234</v>
      </c>
      <c r="PRN178" t="s">
        <v>1647</v>
      </c>
      <c r="PRO178" t="s">
        <v>1648</v>
      </c>
      <c r="PRP178" t="s">
        <v>14</v>
      </c>
      <c r="PRQ178" s="9">
        <v>45488</v>
      </c>
      <c r="PRR178" s="9"/>
      <c r="PRS178" s="9"/>
      <c r="PRU178" s="10">
        <v>4.8600000000000003</v>
      </c>
      <c r="PRZ178">
        <v>33902247</v>
      </c>
      <c r="PSA178" t="s">
        <v>1645</v>
      </c>
      <c r="PSB178" t="s">
        <v>1646</v>
      </c>
      <c r="PSC178" t="s">
        <v>1234</v>
      </c>
      <c r="PSD178" t="s">
        <v>1647</v>
      </c>
      <c r="PSE178" t="s">
        <v>1648</v>
      </c>
      <c r="PSF178" t="s">
        <v>14</v>
      </c>
      <c r="PSG178" s="9">
        <v>45488</v>
      </c>
      <c r="PSH178" s="9"/>
      <c r="PSI178" s="9"/>
      <c r="PSK178" s="10">
        <v>4.8600000000000003</v>
      </c>
      <c r="PSP178">
        <v>33902247</v>
      </c>
      <c r="PSQ178" t="s">
        <v>1645</v>
      </c>
      <c r="PSR178" t="s">
        <v>1646</v>
      </c>
      <c r="PSS178" t="s">
        <v>1234</v>
      </c>
      <c r="PST178" t="s">
        <v>1647</v>
      </c>
      <c r="PSU178" t="s">
        <v>1648</v>
      </c>
      <c r="PSV178" t="s">
        <v>14</v>
      </c>
      <c r="PSW178" s="9">
        <v>45488</v>
      </c>
      <c r="PSX178" s="9"/>
      <c r="PSY178" s="9"/>
      <c r="PTA178" s="10">
        <v>4.8600000000000003</v>
      </c>
      <c r="PTF178">
        <v>33902247</v>
      </c>
      <c r="PTG178" t="s">
        <v>1645</v>
      </c>
      <c r="PTH178" t="s">
        <v>1646</v>
      </c>
      <c r="PTI178" t="s">
        <v>1234</v>
      </c>
      <c r="PTJ178" t="s">
        <v>1647</v>
      </c>
      <c r="PTK178" t="s">
        <v>1648</v>
      </c>
      <c r="PTL178" t="s">
        <v>14</v>
      </c>
      <c r="PTM178" s="9">
        <v>45488</v>
      </c>
      <c r="PTN178" s="9"/>
      <c r="PTO178" s="9"/>
      <c r="PTQ178" s="10">
        <v>4.8600000000000003</v>
      </c>
      <c r="PTV178">
        <v>33902247</v>
      </c>
      <c r="PTW178" t="s">
        <v>1645</v>
      </c>
      <c r="PTX178" t="s">
        <v>1646</v>
      </c>
      <c r="PTY178" t="s">
        <v>1234</v>
      </c>
      <c r="PTZ178" t="s">
        <v>1647</v>
      </c>
      <c r="PUA178" t="s">
        <v>1648</v>
      </c>
      <c r="PUB178" t="s">
        <v>14</v>
      </c>
      <c r="PUC178" s="9">
        <v>45488</v>
      </c>
      <c r="PUD178" s="9"/>
      <c r="PUE178" s="9"/>
      <c r="PUG178" s="10">
        <v>4.8600000000000003</v>
      </c>
      <c r="PUL178">
        <v>33902247</v>
      </c>
      <c r="PUM178" t="s">
        <v>1645</v>
      </c>
      <c r="PUN178" t="s">
        <v>1646</v>
      </c>
      <c r="PUO178" t="s">
        <v>1234</v>
      </c>
      <c r="PUP178" t="s">
        <v>1647</v>
      </c>
      <c r="PUQ178" t="s">
        <v>1648</v>
      </c>
      <c r="PUR178" t="s">
        <v>14</v>
      </c>
      <c r="PUS178" s="9">
        <v>45488</v>
      </c>
      <c r="PUT178" s="9"/>
      <c r="PUU178" s="9"/>
      <c r="PUW178" s="10">
        <v>4.8600000000000003</v>
      </c>
      <c r="PVB178">
        <v>33902247</v>
      </c>
      <c r="PVC178" t="s">
        <v>1645</v>
      </c>
      <c r="PVD178" t="s">
        <v>1646</v>
      </c>
      <c r="PVE178" t="s">
        <v>1234</v>
      </c>
      <c r="PVF178" t="s">
        <v>1647</v>
      </c>
      <c r="PVG178" t="s">
        <v>1648</v>
      </c>
      <c r="PVH178" t="s">
        <v>14</v>
      </c>
      <c r="PVI178" s="9">
        <v>45488</v>
      </c>
      <c r="PVJ178" s="9"/>
      <c r="PVK178" s="9"/>
      <c r="PVM178" s="10">
        <v>4.8600000000000003</v>
      </c>
      <c r="PVR178">
        <v>33902247</v>
      </c>
      <c r="PVS178" t="s">
        <v>1645</v>
      </c>
      <c r="PVT178" t="s">
        <v>1646</v>
      </c>
      <c r="PVU178" t="s">
        <v>1234</v>
      </c>
      <c r="PVV178" t="s">
        <v>1647</v>
      </c>
      <c r="PVW178" t="s">
        <v>1648</v>
      </c>
      <c r="PVX178" t="s">
        <v>14</v>
      </c>
      <c r="PVY178" s="9">
        <v>45488</v>
      </c>
      <c r="PVZ178" s="9"/>
      <c r="PWA178" s="9"/>
      <c r="PWC178" s="10">
        <v>4.8600000000000003</v>
      </c>
      <c r="PWH178">
        <v>33902247</v>
      </c>
      <c r="PWI178" t="s">
        <v>1645</v>
      </c>
      <c r="PWJ178" t="s">
        <v>1646</v>
      </c>
      <c r="PWK178" t="s">
        <v>1234</v>
      </c>
      <c r="PWL178" t="s">
        <v>1647</v>
      </c>
      <c r="PWM178" t="s">
        <v>1648</v>
      </c>
      <c r="PWN178" t="s">
        <v>14</v>
      </c>
      <c r="PWO178" s="9">
        <v>45488</v>
      </c>
      <c r="PWP178" s="9"/>
      <c r="PWQ178" s="9"/>
      <c r="PWS178" s="10">
        <v>4.8600000000000003</v>
      </c>
      <c r="PWX178">
        <v>33902247</v>
      </c>
      <c r="PWY178" t="s">
        <v>1645</v>
      </c>
      <c r="PWZ178" t="s">
        <v>1646</v>
      </c>
      <c r="PXA178" t="s">
        <v>1234</v>
      </c>
      <c r="PXB178" t="s">
        <v>1647</v>
      </c>
      <c r="PXC178" t="s">
        <v>1648</v>
      </c>
      <c r="PXD178" t="s">
        <v>14</v>
      </c>
      <c r="PXE178" s="9">
        <v>45488</v>
      </c>
      <c r="PXF178" s="9"/>
      <c r="PXG178" s="9"/>
      <c r="PXI178" s="10">
        <v>4.8600000000000003</v>
      </c>
      <c r="PXN178">
        <v>33902247</v>
      </c>
      <c r="PXO178" t="s">
        <v>1645</v>
      </c>
      <c r="PXP178" t="s">
        <v>1646</v>
      </c>
      <c r="PXQ178" t="s">
        <v>1234</v>
      </c>
      <c r="PXR178" t="s">
        <v>1647</v>
      </c>
      <c r="PXS178" t="s">
        <v>1648</v>
      </c>
      <c r="PXT178" t="s">
        <v>14</v>
      </c>
      <c r="PXU178" s="9">
        <v>45488</v>
      </c>
      <c r="PXV178" s="9"/>
      <c r="PXW178" s="9"/>
      <c r="PXY178" s="10">
        <v>4.8600000000000003</v>
      </c>
      <c r="PYD178">
        <v>33902247</v>
      </c>
      <c r="PYE178" t="s">
        <v>1645</v>
      </c>
      <c r="PYF178" t="s">
        <v>1646</v>
      </c>
      <c r="PYG178" t="s">
        <v>1234</v>
      </c>
      <c r="PYH178" t="s">
        <v>1647</v>
      </c>
      <c r="PYI178" t="s">
        <v>1648</v>
      </c>
      <c r="PYJ178" t="s">
        <v>14</v>
      </c>
      <c r="PYK178" s="9">
        <v>45488</v>
      </c>
      <c r="PYL178" s="9"/>
      <c r="PYM178" s="9"/>
      <c r="PYO178" s="10">
        <v>4.8600000000000003</v>
      </c>
      <c r="PYT178">
        <v>33902247</v>
      </c>
      <c r="PYU178" t="s">
        <v>1645</v>
      </c>
      <c r="PYV178" t="s">
        <v>1646</v>
      </c>
      <c r="PYW178" t="s">
        <v>1234</v>
      </c>
      <c r="PYX178" t="s">
        <v>1647</v>
      </c>
      <c r="PYY178" t="s">
        <v>1648</v>
      </c>
      <c r="PYZ178" t="s">
        <v>14</v>
      </c>
      <c r="PZA178" s="9">
        <v>45488</v>
      </c>
      <c r="PZB178" s="9"/>
      <c r="PZC178" s="9"/>
      <c r="PZE178" s="10">
        <v>4.8600000000000003</v>
      </c>
      <c r="PZJ178">
        <v>33902247</v>
      </c>
      <c r="PZK178" t="s">
        <v>1645</v>
      </c>
      <c r="PZL178" t="s">
        <v>1646</v>
      </c>
      <c r="PZM178" t="s">
        <v>1234</v>
      </c>
      <c r="PZN178" t="s">
        <v>1647</v>
      </c>
      <c r="PZO178" t="s">
        <v>1648</v>
      </c>
      <c r="PZP178" t="s">
        <v>14</v>
      </c>
      <c r="PZQ178" s="9">
        <v>45488</v>
      </c>
      <c r="PZR178" s="9"/>
      <c r="PZS178" s="9"/>
      <c r="PZU178" s="10">
        <v>4.8600000000000003</v>
      </c>
      <c r="PZZ178">
        <v>33902247</v>
      </c>
      <c r="QAA178" t="s">
        <v>1645</v>
      </c>
      <c r="QAB178" t="s">
        <v>1646</v>
      </c>
      <c r="QAC178" t="s">
        <v>1234</v>
      </c>
      <c r="QAD178" t="s">
        <v>1647</v>
      </c>
      <c r="QAE178" t="s">
        <v>1648</v>
      </c>
      <c r="QAF178" t="s">
        <v>14</v>
      </c>
      <c r="QAG178" s="9">
        <v>45488</v>
      </c>
      <c r="QAH178" s="9"/>
      <c r="QAI178" s="9"/>
      <c r="QAK178" s="10">
        <v>4.8600000000000003</v>
      </c>
      <c r="QAP178">
        <v>33902247</v>
      </c>
      <c r="QAQ178" t="s">
        <v>1645</v>
      </c>
      <c r="QAR178" t="s">
        <v>1646</v>
      </c>
      <c r="QAS178" t="s">
        <v>1234</v>
      </c>
      <c r="QAT178" t="s">
        <v>1647</v>
      </c>
      <c r="QAU178" t="s">
        <v>1648</v>
      </c>
      <c r="QAV178" t="s">
        <v>14</v>
      </c>
      <c r="QAW178" s="9">
        <v>45488</v>
      </c>
      <c r="QAX178" s="9"/>
      <c r="QAY178" s="9"/>
      <c r="QBA178" s="10">
        <v>4.8600000000000003</v>
      </c>
      <c r="QBF178">
        <v>33902247</v>
      </c>
      <c r="QBG178" t="s">
        <v>1645</v>
      </c>
      <c r="QBH178" t="s">
        <v>1646</v>
      </c>
      <c r="QBI178" t="s">
        <v>1234</v>
      </c>
      <c r="QBJ178" t="s">
        <v>1647</v>
      </c>
      <c r="QBK178" t="s">
        <v>1648</v>
      </c>
      <c r="QBL178" t="s">
        <v>14</v>
      </c>
      <c r="QBM178" s="9">
        <v>45488</v>
      </c>
      <c r="QBN178" s="9"/>
      <c r="QBO178" s="9"/>
      <c r="QBQ178" s="10">
        <v>4.8600000000000003</v>
      </c>
      <c r="QBV178">
        <v>33902247</v>
      </c>
      <c r="QBW178" t="s">
        <v>1645</v>
      </c>
      <c r="QBX178" t="s">
        <v>1646</v>
      </c>
      <c r="QBY178" t="s">
        <v>1234</v>
      </c>
      <c r="QBZ178" t="s">
        <v>1647</v>
      </c>
      <c r="QCA178" t="s">
        <v>1648</v>
      </c>
      <c r="QCB178" t="s">
        <v>14</v>
      </c>
      <c r="QCC178" s="9">
        <v>45488</v>
      </c>
      <c r="QCD178" s="9"/>
      <c r="QCE178" s="9"/>
      <c r="QCG178" s="10">
        <v>4.8600000000000003</v>
      </c>
      <c r="QCL178">
        <v>33902247</v>
      </c>
      <c r="QCM178" t="s">
        <v>1645</v>
      </c>
      <c r="QCN178" t="s">
        <v>1646</v>
      </c>
      <c r="QCO178" t="s">
        <v>1234</v>
      </c>
      <c r="QCP178" t="s">
        <v>1647</v>
      </c>
      <c r="QCQ178" t="s">
        <v>1648</v>
      </c>
      <c r="QCR178" t="s">
        <v>14</v>
      </c>
      <c r="QCS178" s="9">
        <v>45488</v>
      </c>
      <c r="QCT178" s="9"/>
      <c r="QCU178" s="9"/>
      <c r="QCW178" s="10">
        <v>4.8600000000000003</v>
      </c>
      <c r="QDB178">
        <v>33902247</v>
      </c>
      <c r="QDC178" t="s">
        <v>1645</v>
      </c>
      <c r="QDD178" t="s">
        <v>1646</v>
      </c>
      <c r="QDE178" t="s">
        <v>1234</v>
      </c>
      <c r="QDF178" t="s">
        <v>1647</v>
      </c>
      <c r="QDG178" t="s">
        <v>1648</v>
      </c>
      <c r="QDH178" t="s">
        <v>14</v>
      </c>
      <c r="QDI178" s="9">
        <v>45488</v>
      </c>
      <c r="QDJ178" s="9"/>
      <c r="QDK178" s="9"/>
      <c r="QDM178" s="10">
        <v>4.8600000000000003</v>
      </c>
      <c r="QDR178">
        <v>33902247</v>
      </c>
      <c r="QDS178" t="s">
        <v>1645</v>
      </c>
      <c r="QDT178" t="s">
        <v>1646</v>
      </c>
      <c r="QDU178" t="s">
        <v>1234</v>
      </c>
      <c r="QDV178" t="s">
        <v>1647</v>
      </c>
      <c r="QDW178" t="s">
        <v>1648</v>
      </c>
      <c r="QDX178" t="s">
        <v>14</v>
      </c>
      <c r="QDY178" s="9">
        <v>45488</v>
      </c>
      <c r="QDZ178" s="9"/>
      <c r="QEA178" s="9"/>
      <c r="QEC178" s="10">
        <v>4.8600000000000003</v>
      </c>
      <c r="QEH178">
        <v>33902247</v>
      </c>
      <c r="QEI178" t="s">
        <v>1645</v>
      </c>
      <c r="QEJ178" t="s">
        <v>1646</v>
      </c>
      <c r="QEK178" t="s">
        <v>1234</v>
      </c>
      <c r="QEL178" t="s">
        <v>1647</v>
      </c>
      <c r="QEM178" t="s">
        <v>1648</v>
      </c>
      <c r="QEN178" t="s">
        <v>14</v>
      </c>
      <c r="QEO178" s="9">
        <v>45488</v>
      </c>
      <c r="QEP178" s="9"/>
      <c r="QEQ178" s="9"/>
      <c r="QES178" s="10">
        <v>4.8600000000000003</v>
      </c>
      <c r="QEX178">
        <v>33902247</v>
      </c>
      <c r="QEY178" t="s">
        <v>1645</v>
      </c>
      <c r="QEZ178" t="s">
        <v>1646</v>
      </c>
      <c r="QFA178" t="s">
        <v>1234</v>
      </c>
      <c r="QFB178" t="s">
        <v>1647</v>
      </c>
      <c r="QFC178" t="s">
        <v>1648</v>
      </c>
      <c r="QFD178" t="s">
        <v>14</v>
      </c>
      <c r="QFE178" s="9">
        <v>45488</v>
      </c>
      <c r="QFF178" s="9"/>
      <c r="QFG178" s="9"/>
      <c r="QFI178" s="10">
        <v>4.8600000000000003</v>
      </c>
      <c r="QFN178">
        <v>33902247</v>
      </c>
      <c r="QFO178" t="s">
        <v>1645</v>
      </c>
      <c r="QFP178" t="s">
        <v>1646</v>
      </c>
      <c r="QFQ178" t="s">
        <v>1234</v>
      </c>
      <c r="QFR178" t="s">
        <v>1647</v>
      </c>
      <c r="QFS178" t="s">
        <v>1648</v>
      </c>
      <c r="QFT178" t="s">
        <v>14</v>
      </c>
      <c r="QFU178" s="9">
        <v>45488</v>
      </c>
      <c r="QFV178" s="9"/>
      <c r="QFW178" s="9"/>
      <c r="QFY178" s="10">
        <v>4.8600000000000003</v>
      </c>
      <c r="QGD178">
        <v>33902247</v>
      </c>
      <c r="QGE178" t="s">
        <v>1645</v>
      </c>
      <c r="QGF178" t="s">
        <v>1646</v>
      </c>
      <c r="QGG178" t="s">
        <v>1234</v>
      </c>
      <c r="QGH178" t="s">
        <v>1647</v>
      </c>
      <c r="QGI178" t="s">
        <v>1648</v>
      </c>
      <c r="QGJ178" t="s">
        <v>14</v>
      </c>
      <c r="QGK178" s="9">
        <v>45488</v>
      </c>
      <c r="QGL178" s="9"/>
      <c r="QGM178" s="9"/>
      <c r="QGO178" s="10">
        <v>4.8600000000000003</v>
      </c>
      <c r="QGT178">
        <v>33902247</v>
      </c>
      <c r="QGU178" t="s">
        <v>1645</v>
      </c>
      <c r="QGV178" t="s">
        <v>1646</v>
      </c>
      <c r="QGW178" t="s">
        <v>1234</v>
      </c>
      <c r="QGX178" t="s">
        <v>1647</v>
      </c>
      <c r="QGY178" t="s">
        <v>1648</v>
      </c>
      <c r="QGZ178" t="s">
        <v>14</v>
      </c>
      <c r="QHA178" s="9">
        <v>45488</v>
      </c>
      <c r="QHB178" s="9"/>
      <c r="QHC178" s="9"/>
      <c r="QHE178" s="10">
        <v>4.8600000000000003</v>
      </c>
      <c r="QHJ178">
        <v>33902247</v>
      </c>
      <c r="QHK178" t="s">
        <v>1645</v>
      </c>
      <c r="QHL178" t="s">
        <v>1646</v>
      </c>
      <c r="QHM178" t="s">
        <v>1234</v>
      </c>
      <c r="QHN178" t="s">
        <v>1647</v>
      </c>
      <c r="QHO178" t="s">
        <v>1648</v>
      </c>
      <c r="QHP178" t="s">
        <v>14</v>
      </c>
      <c r="QHQ178" s="9">
        <v>45488</v>
      </c>
      <c r="QHR178" s="9"/>
      <c r="QHS178" s="9"/>
      <c r="QHU178" s="10">
        <v>4.8600000000000003</v>
      </c>
      <c r="QHZ178">
        <v>33902247</v>
      </c>
      <c r="QIA178" t="s">
        <v>1645</v>
      </c>
      <c r="QIB178" t="s">
        <v>1646</v>
      </c>
      <c r="QIC178" t="s">
        <v>1234</v>
      </c>
      <c r="QID178" t="s">
        <v>1647</v>
      </c>
      <c r="QIE178" t="s">
        <v>1648</v>
      </c>
      <c r="QIF178" t="s">
        <v>14</v>
      </c>
      <c r="QIG178" s="9">
        <v>45488</v>
      </c>
      <c r="QIH178" s="9"/>
      <c r="QII178" s="9"/>
      <c r="QIK178" s="10">
        <v>4.8600000000000003</v>
      </c>
      <c r="QIP178">
        <v>33902247</v>
      </c>
      <c r="QIQ178" t="s">
        <v>1645</v>
      </c>
      <c r="QIR178" t="s">
        <v>1646</v>
      </c>
      <c r="QIS178" t="s">
        <v>1234</v>
      </c>
      <c r="QIT178" t="s">
        <v>1647</v>
      </c>
      <c r="QIU178" t="s">
        <v>1648</v>
      </c>
      <c r="QIV178" t="s">
        <v>14</v>
      </c>
      <c r="QIW178" s="9">
        <v>45488</v>
      </c>
      <c r="QIX178" s="9"/>
      <c r="QIY178" s="9"/>
      <c r="QJA178" s="10">
        <v>4.8600000000000003</v>
      </c>
      <c r="QJF178">
        <v>33902247</v>
      </c>
      <c r="QJG178" t="s">
        <v>1645</v>
      </c>
      <c r="QJH178" t="s">
        <v>1646</v>
      </c>
      <c r="QJI178" t="s">
        <v>1234</v>
      </c>
      <c r="QJJ178" t="s">
        <v>1647</v>
      </c>
      <c r="QJK178" t="s">
        <v>1648</v>
      </c>
      <c r="QJL178" t="s">
        <v>14</v>
      </c>
      <c r="QJM178" s="9">
        <v>45488</v>
      </c>
      <c r="QJN178" s="9"/>
      <c r="QJO178" s="9"/>
      <c r="QJQ178" s="10">
        <v>4.8600000000000003</v>
      </c>
      <c r="QJV178">
        <v>33902247</v>
      </c>
      <c r="QJW178" t="s">
        <v>1645</v>
      </c>
      <c r="QJX178" t="s">
        <v>1646</v>
      </c>
      <c r="QJY178" t="s">
        <v>1234</v>
      </c>
      <c r="QJZ178" t="s">
        <v>1647</v>
      </c>
      <c r="QKA178" t="s">
        <v>1648</v>
      </c>
      <c r="QKB178" t="s">
        <v>14</v>
      </c>
      <c r="QKC178" s="9">
        <v>45488</v>
      </c>
      <c r="QKD178" s="9"/>
      <c r="QKE178" s="9"/>
      <c r="QKG178" s="10">
        <v>4.8600000000000003</v>
      </c>
      <c r="QKL178">
        <v>33902247</v>
      </c>
      <c r="QKM178" t="s">
        <v>1645</v>
      </c>
      <c r="QKN178" t="s">
        <v>1646</v>
      </c>
      <c r="QKO178" t="s">
        <v>1234</v>
      </c>
      <c r="QKP178" t="s">
        <v>1647</v>
      </c>
      <c r="QKQ178" t="s">
        <v>1648</v>
      </c>
      <c r="QKR178" t="s">
        <v>14</v>
      </c>
      <c r="QKS178" s="9">
        <v>45488</v>
      </c>
      <c r="QKT178" s="9"/>
      <c r="QKU178" s="9"/>
      <c r="QKW178" s="10">
        <v>4.8600000000000003</v>
      </c>
      <c r="QLB178">
        <v>33902247</v>
      </c>
      <c r="QLC178" t="s">
        <v>1645</v>
      </c>
      <c r="QLD178" t="s">
        <v>1646</v>
      </c>
      <c r="QLE178" t="s">
        <v>1234</v>
      </c>
      <c r="QLF178" t="s">
        <v>1647</v>
      </c>
      <c r="QLG178" t="s">
        <v>1648</v>
      </c>
      <c r="QLH178" t="s">
        <v>14</v>
      </c>
      <c r="QLI178" s="9">
        <v>45488</v>
      </c>
      <c r="QLJ178" s="9"/>
      <c r="QLK178" s="9"/>
      <c r="QLM178" s="10">
        <v>4.8600000000000003</v>
      </c>
      <c r="QLR178">
        <v>33902247</v>
      </c>
      <c r="QLS178" t="s">
        <v>1645</v>
      </c>
      <c r="QLT178" t="s">
        <v>1646</v>
      </c>
      <c r="QLU178" t="s">
        <v>1234</v>
      </c>
      <c r="QLV178" t="s">
        <v>1647</v>
      </c>
      <c r="QLW178" t="s">
        <v>1648</v>
      </c>
      <c r="QLX178" t="s">
        <v>14</v>
      </c>
      <c r="QLY178" s="9">
        <v>45488</v>
      </c>
      <c r="QLZ178" s="9"/>
      <c r="QMA178" s="9"/>
      <c r="QMC178" s="10">
        <v>4.8600000000000003</v>
      </c>
      <c r="QMH178">
        <v>33902247</v>
      </c>
      <c r="QMI178" t="s">
        <v>1645</v>
      </c>
      <c r="QMJ178" t="s">
        <v>1646</v>
      </c>
      <c r="QMK178" t="s">
        <v>1234</v>
      </c>
      <c r="QML178" t="s">
        <v>1647</v>
      </c>
      <c r="QMM178" t="s">
        <v>1648</v>
      </c>
      <c r="QMN178" t="s">
        <v>14</v>
      </c>
      <c r="QMO178" s="9">
        <v>45488</v>
      </c>
      <c r="QMP178" s="9"/>
      <c r="QMQ178" s="9"/>
      <c r="QMS178" s="10">
        <v>4.8600000000000003</v>
      </c>
      <c r="QMX178">
        <v>33902247</v>
      </c>
      <c r="QMY178" t="s">
        <v>1645</v>
      </c>
      <c r="QMZ178" t="s">
        <v>1646</v>
      </c>
      <c r="QNA178" t="s">
        <v>1234</v>
      </c>
      <c r="QNB178" t="s">
        <v>1647</v>
      </c>
      <c r="QNC178" t="s">
        <v>1648</v>
      </c>
      <c r="QND178" t="s">
        <v>14</v>
      </c>
      <c r="QNE178" s="9">
        <v>45488</v>
      </c>
      <c r="QNF178" s="9"/>
      <c r="QNG178" s="9"/>
      <c r="QNI178" s="10">
        <v>4.8600000000000003</v>
      </c>
      <c r="QNN178">
        <v>33902247</v>
      </c>
      <c r="QNO178" t="s">
        <v>1645</v>
      </c>
      <c r="QNP178" t="s">
        <v>1646</v>
      </c>
      <c r="QNQ178" t="s">
        <v>1234</v>
      </c>
      <c r="QNR178" t="s">
        <v>1647</v>
      </c>
      <c r="QNS178" t="s">
        <v>1648</v>
      </c>
      <c r="QNT178" t="s">
        <v>14</v>
      </c>
      <c r="QNU178" s="9">
        <v>45488</v>
      </c>
      <c r="QNV178" s="9"/>
      <c r="QNW178" s="9"/>
      <c r="QNY178" s="10">
        <v>4.8600000000000003</v>
      </c>
      <c r="QOD178">
        <v>33902247</v>
      </c>
      <c r="QOE178" t="s">
        <v>1645</v>
      </c>
      <c r="QOF178" t="s">
        <v>1646</v>
      </c>
      <c r="QOG178" t="s">
        <v>1234</v>
      </c>
      <c r="QOH178" t="s">
        <v>1647</v>
      </c>
      <c r="QOI178" t="s">
        <v>1648</v>
      </c>
      <c r="QOJ178" t="s">
        <v>14</v>
      </c>
      <c r="QOK178" s="9">
        <v>45488</v>
      </c>
      <c r="QOL178" s="9"/>
      <c r="QOM178" s="9"/>
      <c r="QOO178" s="10">
        <v>4.8600000000000003</v>
      </c>
      <c r="QOT178">
        <v>33902247</v>
      </c>
      <c r="QOU178" t="s">
        <v>1645</v>
      </c>
      <c r="QOV178" t="s">
        <v>1646</v>
      </c>
      <c r="QOW178" t="s">
        <v>1234</v>
      </c>
      <c r="QOX178" t="s">
        <v>1647</v>
      </c>
      <c r="QOY178" t="s">
        <v>1648</v>
      </c>
      <c r="QOZ178" t="s">
        <v>14</v>
      </c>
      <c r="QPA178" s="9">
        <v>45488</v>
      </c>
      <c r="QPB178" s="9"/>
      <c r="QPC178" s="9"/>
      <c r="QPE178" s="10">
        <v>4.8600000000000003</v>
      </c>
      <c r="QPJ178">
        <v>33902247</v>
      </c>
      <c r="QPK178" t="s">
        <v>1645</v>
      </c>
      <c r="QPL178" t="s">
        <v>1646</v>
      </c>
      <c r="QPM178" t="s">
        <v>1234</v>
      </c>
      <c r="QPN178" t="s">
        <v>1647</v>
      </c>
      <c r="QPO178" t="s">
        <v>1648</v>
      </c>
      <c r="QPP178" t="s">
        <v>14</v>
      </c>
      <c r="QPQ178" s="9">
        <v>45488</v>
      </c>
      <c r="QPR178" s="9"/>
      <c r="QPS178" s="9"/>
      <c r="QPU178" s="10">
        <v>4.8600000000000003</v>
      </c>
      <c r="QPZ178">
        <v>33902247</v>
      </c>
      <c r="QQA178" t="s">
        <v>1645</v>
      </c>
      <c r="QQB178" t="s">
        <v>1646</v>
      </c>
      <c r="QQC178" t="s">
        <v>1234</v>
      </c>
      <c r="QQD178" t="s">
        <v>1647</v>
      </c>
      <c r="QQE178" t="s">
        <v>1648</v>
      </c>
      <c r="QQF178" t="s">
        <v>14</v>
      </c>
      <c r="QQG178" s="9">
        <v>45488</v>
      </c>
      <c r="QQH178" s="9"/>
      <c r="QQI178" s="9"/>
      <c r="QQK178" s="10">
        <v>4.8600000000000003</v>
      </c>
      <c r="QQP178">
        <v>33902247</v>
      </c>
      <c r="QQQ178" t="s">
        <v>1645</v>
      </c>
      <c r="QQR178" t="s">
        <v>1646</v>
      </c>
      <c r="QQS178" t="s">
        <v>1234</v>
      </c>
      <c r="QQT178" t="s">
        <v>1647</v>
      </c>
      <c r="QQU178" t="s">
        <v>1648</v>
      </c>
      <c r="QQV178" t="s">
        <v>14</v>
      </c>
      <c r="QQW178" s="9">
        <v>45488</v>
      </c>
      <c r="QQX178" s="9"/>
      <c r="QQY178" s="9"/>
      <c r="QRA178" s="10">
        <v>4.8600000000000003</v>
      </c>
      <c r="QRF178">
        <v>33902247</v>
      </c>
      <c r="QRG178" t="s">
        <v>1645</v>
      </c>
      <c r="QRH178" t="s">
        <v>1646</v>
      </c>
      <c r="QRI178" t="s">
        <v>1234</v>
      </c>
      <c r="QRJ178" t="s">
        <v>1647</v>
      </c>
      <c r="QRK178" t="s">
        <v>1648</v>
      </c>
      <c r="QRL178" t="s">
        <v>14</v>
      </c>
      <c r="QRM178" s="9">
        <v>45488</v>
      </c>
      <c r="QRN178" s="9"/>
      <c r="QRO178" s="9"/>
      <c r="QRQ178" s="10">
        <v>4.8600000000000003</v>
      </c>
      <c r="QRV178">
        <v>33902247</v>
      </c>
      <c r="QRW178" t="s">
        <v>1645</v>
      </c>
      <c r="QRX178" t="s">
        <v>1646</v>
      </c>
      <c r="QRY178" t="s">
        <v>1234</v>
      </c>
      <c r="QRZ178" t="s">
        <v>1647</v>
      </c>
      <c r="QSA178" t="s">
        <v>1648</v>
      </c>
      <c r="QSB178" t="s">
        <v>14</v>
      </c>
      <c r="QSC178" s="9">
        <v>45488</v>
      </c>
      <c r="QSD178" s="9"/>
      <c r="QSE178" s="9"/>
      <c r="QSG178" s="10">
        <v>4.8600000000000003</v>
      </c>
      <c r="QSL178">
        <v>33902247</v>
      </c>
      <c r="QSM178" t="s">
        <v>1645</v>
      </c>
      <c r="QSN178" t="s">
        <v>1646</v>
      </c>
      <c r="QSO178" t="s">
        <v>1234</v>
      </c>
      <c r="QSP178" t="s">
        <v>1647</v>
      </c>
      <c r="QSQ178" t="s">
        <v>1648</v>
      </c>
      <c r="QSR178" t="s">
        <v>14</v>
      </c>
      <c r="QSS178" s="9">
        <v>45488</v>
      </c>
      <c r="QST178" s="9"/>
      <c r="QSU178" s="9"/>
      <c r="QSW178" s="10">
        <v>4.8600000000000003</v>
      </c>
      <c r="QTB178">
        <v>33902247</v>
      </c>
      <c r="QTC178" t="s">
        <v>1645</v>
      </c>
      <c r="QTD178" t="s">
        <v>1646</v>
      </c>
      <c r="QTE178" t="s">
        <v>1234</v>
      </c>
      <c r="QTF178" t="s">
        <v>1647</v>
      </c>
      <c r="QTG178" t="s">
        <v>1648</v>
      </c>
      <c r="QTH178" t="s">
        <v>14</v>
      </c>
      <c r="QTI178" s="9">
        <v>45488</v>
      </c>
      <c r="QTJ178" s="9"/>
      <c r="QTK178" s="9"/>
      <c r="QTM178" s="10">
        <v>4.8600000000000003</v>
      </c>
      <c r="QTR178">
        <v>33902247</v>
      </c>
      <c r="QTS178" t="s">
        <v>1645</v>
      </c>
      <c r="QTT178" t="s">
        <v>1646</v>
      </c>
      <c r="QTU178" t="s">
        <v>1234</v>
      </c>
      <c r="QTV178" t="s">
        <v>1647</v>
      </c>
      <c r="QTW178" t="s">
        <v>1648</v>
      </c>
      <c r="QTX178" t="s">
        <v>14</v>
      </c>
      <c r="QTY178" s="9">
        <v>45488</v>
      </c>
      <c r="QTZ178" s="9"/>
      <c r="QUA178" s="9"/>
      <c r="QUC178" s="10">
        <v>4.8600000000000003</v>
      </c>
      <c r="QUH178">
        <v>33902247</v>
      </c>
      <c r="QUI178" t="s">
        <v>1645</v>
      </c>
      <c r="QUJ178" t="s">
        <v>1646</v>
      </c>
      <c r="QUK178" t="s">
        <v>1234</v>
      </c>
      <c r="QUL178" t="s">
        <v>1647</v>
      </c>
      <c r="QUM178" t="s">
        <v>1648</v>
      </c>
      <c r="QUN178" t="s">
        <v>14</v>
      </c>
      <c r="QUO178" s="9">
        <v>45488</v>
      </c>
      <c r="QUP178" s="9"/>
      <c r="QUQ178" s="9"/>
      <c r="QUS178" s="10">
        <v>4.8600000000000003</v>
      </c>
      <c r="QUX178">
        <v>33902247</v>
      </c>
      <c r="QUY178" t="s">
        <v>1645</v>
      </c>
      <c r="QUZ178" t="s">
        <v>1646</v>
      </c>
      <c r="QVA178" t="s">
        <v>1234</v>
      </c>
      <c r="QVB178" t="s">
        <v>1647</v>
      </c>
      <c r="QVC178" t="s">
        <v>1648</v>
      </c>
      <c r="QVD178" t="s">
        <v>14</v>
      </c>
      <c r="QVE178" s="9">
        <v>45488</v>
      </c>
      <c r="QVF178" s="9"/>
      <c r="QVG178" s="9"/>
      <c r="QVI178" s="10">
        <v>4.8600000000000003</v>
      </c>
      <c r="QVN178">
        <v>33902247</v>
      </c>
      <c r="QVO178" t="s">
        <v>1645</v>
      </c>
      <c r="QVP178" t="s">
        <v>1646</v>
      </c>
      <c r="QVQ178" t="s">
        <v>1234</v>
      </c>
      <c r="QVR178" t="s">
        <v>1647</v>
      </c>
      <c r="QVS178" t="s">
        <v>1648</v>
      </c>
      <c r="QVT178" t="s">
        <v>14</v>
      </c>
      <c r="QVU178" s="9">
        <v>45488</v>
      </c>
      <c r="QVV178" s="9"/>
      <c r="QVW178" s="9"/>
      <c r="QVY178" s="10">
        <v>4.8600000000000003</v>
      </c>
      <c r="QWD178">
        <v>33902247</v>
      </c>
      <c r="QWE178" t="s">
        <v>1645</v>
      </c>
      <c r="QWF178" t="s">
        <v>1646</v>
      </c>
      <c r="QWG178" t="s">
        <v>1234</v>
      </c>
      <c r="QWH178" t="s">
        <v>1647</v>
      </c>
      <c r="QWI178" t="s">
        <v>1648</v>
      </c>
      <c r="QWJ178" t="s">
        <v>14</v>
      </c>
      <c r="QWK178" s="9">
        <v>45488</v>
      </c>
      <c r="QWL178" s="9"/>
      <c r="QWM178" s="9"/>
      <c r="QWO178" s="10">
        <v>4.8600000000000003</v>
      </c>
      <c r="QWT178">
        <v>33902247</v>
      </c>
      <c r="QWU178" t="s">
        <v>1645</v>
      </c>
      <c r="QWV178" t="s">
        <v>1646</v>
      </c>
      <c r="QWW178" t="s">
        <v>1234</v>
      </c>
      <c r="QWX178" t="s">
        <v>1647</v>
      </c>
      <c r="QWY178" t="s">
        <v>1648</v>
      </c>
      <c r="QWZ178" t="s">
        <v>14</v>
      </c>
      <c r="QXA178" s="9">
        <v>45488</v>
      </c>
      <c r="QXB178" s="9"/>
      <c r="QXC178" s="9"/>
      <c r="QXE178" s="10">
        <v>4.8600000000000003</v>
      </c>
      <c r="QXJ178">
        <v>33902247</v>
      </c>
      <c r="QXK178" t="s">
        <v>1645</v>
      </c>
      <c r="QXL178" t="s">
        <v>1646</v>
      </c>
      <c r="QXM178" t="s">
        <v>1234</v>
      </c>
      <c r="QXN178" t="s">
        <v>1647</v>
      </c>
      <c r="QXO178" t="s">
        <v>1648</v>
      </c>
      <c r="QXP178" t="s">
        <v>14</v>
      </c>
      <c r="QXQ178" s="9">
        <v>45488</v>
      </c>
      <c r="QXR178" s="9"/>
      <c r="QXS178" s="9"/>
      <c r="QXU178" s="10">
        <v>4.8600000000000003</v>
      </c>
      <c r="QXZ178">
        <v>33902247</v>
      </c>
      <c r="QYA178" t="s">
        <v>1645</v>
      </c>
      <c r="QYB178" t="s">
        <v>1646</v>
      </c>
      <c r="QYC178" t="s">
        <v>1234</v>
      </c>
      <c r="QYD178" t="s">
        <v>1647</v>
      </c>
      <c r="QYE178" t="s">
        <v>1648</v>
      </c>
      <c r="QYF178" t="s">
        <v>14</v>
      </c>
      <c r="QYG178" s="9">
        <v>45488</v>
      </c>
      <c r="QYH178" s="9"/>
      <c r="QYI178" s="9"/>
      <c r="QYK178" s="10">
        <v>4.8600000000000003</v>
      </c>
      <c r="QYP178">
        <v>33902247</v>
      </c>
      <c r="QYQ178" t="s">
        <v>1645</v>
      </c>
      <c r="QYR178" t="s">
        <v>1646</v>
      </c>
      <c r="QYS178" t="s">
        <v>1234</v>
      </c>
      <c r="QYT178" t="s">
        <v>1647</v>
      </c>
      <c r="QYU178" t="s">
        <v>1648</v>
      </c>
      <c r="QYV178" t="s">
        <v>14</v>
      </c>
      <c r="QYW178" s="9">
        <v>45488</v>
      </c>
      <c r="QYX178" s="9"/>
      <c r="QYY178" s="9"/>
      <c r="QZA178" s="10">
        <v>4.8600000000000003</v>
      </c>
      <c r="QZF178">
        <v>33902247</v>
      </c>
      <c r="QZG178" t="s">
        <v>1645</v>
      </c>
      <c r="QZH178" t="s">
        <v>1646</v>
      </c>
      <c r="QZI178" t="s">
        <v>1234</v>
      </c>
      <c r="QZJ178" t="s">
        <v>1647</v>
      </c>
      <c r="QZK178" t="s">
        <v>1648</v>
      </c>
      <c r="QZL178" t="s">
        <v>14</v>
      </c>
      <c r="QZM178" s="9">
        <v>45488</v>
      </c>
      <c r="QZN178" s="9"/>
      <c r="QZO178" s="9"/>
      <c r="QZQ178" s="10">
        <v>4.8600000000000003</v>
      </c>
      <c r="QZV178">
        <v>33902247</v>
      </c>
      <c r="QZW178" t="s">
        <v>1645</v>
      </c>
      <c r="QZX178" t="s">
        <v>1646</v>
      </c>
      <c r="QZY178" t="s">
        <v>1234</v>
      </c>
      <c r="QZZ178" t="s">
        <v>1647</v>
      </c>
      <c r="RAA178" t="s">
        <v>1648</v>
      </c>
      <c r="RAB178" t="s">
        <v>14</v>
      </c>
      <c r="RAC178" s="9">
        <v>45488</v>
      </c>
      <c r="RAD178" s="9"/>
      <c r="RAE178" s="9"/>
      <c r="RAG178" s="10">
        <v>4.8600000000000003</v>
      </c>
      <c r="RAL178">
        <v>33902247</v>
      </c>
      <c r="RAM178" t="s">
        <v>1645</v>
      </c>
      <c r="RAN178" t="s">
        <v>1646</v>
      </c>
      <c r="RAO178" t="s">
        <v>1234</v>
      </c>
      <c r="RAP178" t="s">
        <v>1647</v>
      </c>
      <c r="RAQ178" t="s">
        <v>1648</v>
      </c>
      <c r="RAR178" t="s">
        <v>14</v>
      </c>
      <c r="RAS178" s="9">
        <v>45488</v>
      </c>
      <c r="RAT178" s="9"/>
      <c r="RAU178" s="9"/>
      <c r="RAW178" s="10">
        <v>4.8600000000000003</v>
      </c>
      <c r="RBB178">
        <v>33902247</v>
      </c>
      <c r="RBC178" t="s">
        <v>1645</v>
      </c>
      <c r="RBD178" t="s">
        <v>1646</v>
      </c>
      <c r="RBE178" t="s">
        <v>1234</v>
      </c>
      <c r="RBF178" t="s">
        <v>1647</v>
      </c>
      <c r="RBG178" t="s">
        <v>1648</v>
      </c>
      <c r="RBH178" t="s">
        <v>14</v>
      </c>
      <c r="RBI178" s="9">
        <v>45488</v>
      </c>
      <c r="RBJ178" s="9"/>
      <c r="RBK178" s="9"/>
      <c r="RBM178" s="10">
        <v>4.8600000000000003</v>
      </c>
      <c r="RBR178">
        <v>33902247</v>
      </c>
      <c r="RBS178" t="s">
        <v>1645</v>
      </c>
      <c r="RBT178" t="s">
        <v>1646</v>
      </c>
      <c r="RBU178" t="s">
        <v>1234</v>
      </c>
      <c r="RBV178" t="s">
        <v>1647</v>
      </c>
      <c r="RBW178" t="s">
        <v>1648</v>
      </c>
      <c r="RBX178" t="s">
        <v>14</v>
      </c>
      <c r="RBY178" s="9">
        <v>45488</v>
      </c>
      <c r="RBZ178" s="9"/>
      <c r="RCA178" s="9"/>
      <c r="RCC178" s="10">
        <v>4.8600000000000003</v>
      </c>
      <c r="RCH178">
        <v>33902247</v>
      </c>
      <c r="RCI178" t="s">
        <v>1645</v>
      </c>
      <c r="RCJ178" t="s">
        <v>1646</v>
      </c>
      <c r="RCK178" t="s">
        <v>1234</v>
      </c>
      <c r="RCL178" t="s">
        <v>1647</v>
      </c>
      <c r="RCM178" t="s">
        <v>1648</v>
      </c>
      <c r="RCN178" t="s">
        <v>14</v>
      </c>
      <c r="RCO178" s="9">
        <v>45488</v>
      </c>
      <c r="RCP178" s="9"/>
      <c r="RCQ178" s="9"/>
      <c r="RCS178" s="10">
        <v>4.8600000000000003</v>
      </c>
      <c r="RCX178">
        <v>33902247</v>
      </c>
      <c r="RCY178" t="s">
        <v>1645</v>
      </c>
      <c r="RCZ178" t="s">
        <v>1646</v>
      </c>
      <c r="RDA178" t="s">
        <v>1234</v>
      </c>
      <c r="RDB178" t="s">
        <v>1647</v>
      </c>
      <c r="RDC178" t="s">
        <v>1648</v>
      </c>
      <c r="RDD178" t="s">
        <v>14</v>
      </c>
      <c r="RDE178" s="9">
        <v>45488</v>
      </c>
      <c r="RDF178" s="9"/>
      <c r="RDG178" s="9"/>
      <c r="RDI178" s="10">
        <v>4.8600000000000003</v>
      </c>
      <c r="RDN178">
        <v>33902247</v>
      </c>
      <c r="RDO178" t="s">
        <v>1645</v>
      </c>
      <c r="RDP178" t="s">
        <v>1646</v>
      </c>
      <c r="RDQ178" t="s">
        <v>1234</v>
      </c>
      <c r="RDR178" t="s">
        <v>1647</v>
      </c>
      <c r="RDS178" t="s">
        <v>1648</v>
      </c>
      <c r="RDT178" t="s">
        <v>14</v>
      </c>
      <c r="RDU178" s="9">
        <v>45488</v>
      </c>
      <c r="RDV178" s="9"/>
      <c r="RDW178" s="9"/>
      <c r="RDY178" s="10">
        <v>4.8600000000000003</v>
      </c>
      <c r="RED178">
        <v>33902247</v>
      </c>
      <c r="REE178" t="s">
        <v>1645</v>
      </c>
      <c r="REF178" t="s">
        <v>1646</v>
      </c>
      <c r="REG178" t="s">
        <v>1234</v>
      </c>
      <c r="REH178" t="s">
        <v>1647</v>
      </c>
      <c r="REI178" t="s">
        <v>1648</v>
      </c>
      <c r="REJ178" t="s">
        <v>14</v>
      </c>
      <c r="REK178" s="9">
        <v>45488</v>
      </c>
      <c r="REL178" s="9"/>
      <c r="REM178" s="9"/>
      <c r="REO178" s="10">
        <v>4.8600000000000003</v>
      </c>
      <c r="RET178">
        <v>33902247</v>
      </c>
      <c r="REU178" t="s">
        <v>1645</v>
      </c>
      <c r="REV178" t="s">
        <v>1646</v>
      </c>
      <c r="REW178" t="s">
        <v>1234</v>
      </c>
      <c r="REX178" t="s">
        <v>1647</v>
      </c>
      <c r="REY178" t="s">
        <v>1648</v>
      </c>
      <c r="REZ178" t="s">
        <v>14</v>
      </c>
      <c r="RFA178" s="9">
        <v>45488</v>
      </c>
      <c r="RFB178" s="9"/>
      <c r="RFC178" s="9"/>
      <c r="RFE178" s="10">
        <v>4.8600000000000003</v>
      </c>
      <c r="RFJ178">
        <v>33902247</v>
      </c>
      <c r="RFK178" t="s">
        <v>1645</v>
      </c>
      <c r="RFL178" t="s">
        <v>1646</v>
      </c>
      <c r="RFM178" t="s">
        <v>1234</v>
      </c>
      <c r="RFN178" t="s">
        <v>1647</v>
      </c>
      <c r="RFO178" t="s">
        <v>1648</v>
      </c>
      <c r="RFP178" t="s">
        <v>14</v>
      </c>
      <c r="RFQ178" s="9">
        <v>45488</v>
      </c>
      <c r="RFR178" s="9"/>
      <c r="RFS178" s="9"/>
      <c r="RFU178" s="10">
        <v>4.8600000000000003</v>
      </c>
      <c r="RFZ178">
        <v>33902247</v>
      </c>
      <c r="RGA178" t="s">
        <v>1645</v>
      </c>
      <c r="RGB178" t="s">
        <v>1646</v>
      </c>
      <c r="RGC178" t="s">
        <v>1234</v>
      </c>
      <c r="RGD178" t="s">
        <v>1647</v>
      </c>
      <c r="RGE178" t="s">
        <v>1648</v>
      </c>
      <c r="RGF178" t="s">
        <v>14</v>
      </c>
      <c r="RGG178" s="9">
        <v>45488</v>
      </c>
      <c r="RGH178" s="9"/>
      <c r="RGI178" s="9"/>
      <c r="RGK178" s="10">
        <v>4.8600000000000003</v>
      </c>
      <c r="RGP178">
        <v>33902247</v>
      </c>
      <c r="RGQ178" t="s">
        <v>1645</v>
      </c>
      <c r="RGR178" t="s">
        <v>1646</v>
      </c>
      <c r="RGS178" t="s">
        <v>1234</v>
      </c>
      <c r="RGT178" t="s">
        <v>1647</v>
      </c>
      <c r="RGU178" t="s">
        <v>1648</v>
      </c>
      <c r="RGV178" t="s">
        <v>14</v>
      </c>
      <c r="RGW178" s="9">
        <v>45488</v>
      </c>
      <c r="RGX178" s="9"/>
      <c r="RGY178" s="9"/>
      <c r="RHA178" s="10">
        <v>4.8600000000000003</v>
      </c>
      <c r="RHF178">
        <v>33902247</v>
      </c>
      <c r="RHG178" t="s">
        <v>1645</v>
      </c>
      <c r="RHH178" t="s">
        <v>1646</v>
      </c>
      <c r="RHI178" t="s">
        <v>1234</v>
      </c>
      <c r="RHJ178" t="s">
        <v>1647</v>
      </c>
      <c r="RHK178" t="s">
        <v>1648</v>
      </c>
      <c r="RHL178" t="s">
        <v>14</v>
      </c>
      <c r="RHM178" s="9">
        <v>45488</v>
      </c>
      <c r="RHN178" s="9"/>
      <c r="RHO178" s="9"/>
      <c r="RHQ178" s="10">
        <v>4.8600000000000003</v>
      </c>
      <c r="RHV178">
        <v>33902247</v>
      </c>
      <c r="RHW178" t="s">
        <v>1645</v>
      </c>
      <c r="RHX178" t="s">
        <v>1646</v>
      </c>
      <c r="RHY178" t="s">
        <v>1234</v>
      </c>
      <c r="RHZ178" t="s">
        <v>1647</v>
      </c>
      <c r="RIA178" t="s">
        <v>1648</v>
      </c>
      <c r="RIB178" t="s">
        <v>14</v>
      </c>
      <c r="RIC178" s="9">
        <v>45488</v>
      </c>
      <c r="RID178" s="9"/>
      <c r="RIE178" s="9"/>
      <c r="RIG178" s="10">
        <v>4.8600000000000003</v>
      </c>
      <c r="RIL178">
        <v>33902247</v>
      </c>
      <c r="RIM178" t="s">
        <v>1645</v>
      </c>
      <c r="RIN178" t="s">
        <v>1646</v>
      </c>
      <c r="RIO178" t="s">
        <v>1234</v>
      </c>
      <c r="RIP178" t="s">
        <v>1647</v>
      </c>
      <c r="RIQ178" t="s">
        <v>1648</v>
      </c>
      <c r="RIR178" t="s">
        <v>14</v>
      </c>
      <c r="RIS178" s="9">
        <v>45488</v>
      </c>
      <c r="RIT178" s="9"/>
      <c r="RIU178" s="9"/>
      <c r="RIW178" s="10">
        <v>4.8600000000000003</v>
      </c>
      <c r="RJB178">
        <v>33902247</v>
      </c>
      <c r="RJC178" t="s">
        <v>1645</v>
      </c>
      <c r="RJD178" t="s">
        <v>1646</v>
      </c>
      <c r="RJE178" t="s">
        <v>1234</v>
      </c>
      <c r="RJF178" t="s">
        <v>1647</v>
      </c>
      <c r="RJG178" t="s">
        <v>1648</v>
      </c>
      <c r="RJH178" t="s">
        <v>14</v>
      </c>
      <c r="RJI178" s="9">
        <v>45488</v>
      </c>
      <c r="RJJ178" s="9"/>
      <c r="RJK178" s="9"/>
      <c r="RJM178" s="10">
        <v>4.8600000000000003</v>
      </c>
      <c r="RJR178">
        <v>33902247</v>
      </c>
      <c r="RJS178" t="s">
        <v>1645</v>
      </c>
      <c r="RJT178" t="s">
        <v>1646</v>
      </c>
      <c r="RJU178" t="s">
        <v>1234</v>
      </c>
      <c r="RJV178" t="s">
        <v>1647</v>
      </c>
      <c r="RJW178" t="s">
        <v>1648</v>
      </c>
      <c r="RJX178" t="s">
        <v>14</v>
      </c>
      <c r="RJY178" s="9">
        <v>45488</v>
      </c>
      <c r="RJZ178" s="9"/>
      <c r="RKA178" s="9"/>
      <c r="RKC178" s="10">
        <v>4.8600000000000003</v>
      </c>
      <c r="RKH178">
        <v>33902247</v>
      </c>
      <c r="RKI178" t="s">
        <v>1645</v>
      </c>
      <c r="RKJ178" t="s">
        <v>1646</v>
      </c>
      <c r="RKK178" t="s">
        <v>1234</v>
      </c>
      <c r="RKL178" t="s">
        <v>1647</v>
      </c>
      <c r="RKM178" t="s">
        <v>1648</v>
      </c>
      <c r="RKN178" t="s">
        <v>14</v>
      </c>
      <c r="RKO178" s="9">
        <v>45488</v>
      </c>
      <c r="RKP178" s="9"/>
      <c r="RKQ178" s="9"/>
      <c r="RKS178" s="10">
        <v>4.8600000000000003</v>
      </c>
      <c r="RKX178">
        <v>33902247</v>
      </c>
      <c r="RKY178" t="s">
        <v>1645</v>
      </c>
      <c r="RKZ178" t="s">
        <v>1646</v>
      </c>
      <c r="RLA178" t="s">
        <v>1234</v>
      </c>
      <c r="RLB178" t="s">
        <v>1647</v>
      </c>
      <c r="RLC178" t="s">
        <v>1648</v>
      </c>
      <c r="RLD178" t="s">
        <v>14</v>
      </c>
      <c r="RLE178" s="9">
        <v>45488</v>
      </c>
      <c r="RLF178" s="9"/>
      <c r="RLG178" s="9"/>
      <c r="RLI178" s="10">
        <v>4.8600000000000003</v>
      </c>
      <c r="RLN178">
        <v>33902247</v>
      </c>
      <c r="RLO178" t="s">
        <v>1645</v>
      </c>
      <c r="RLP178" t="s">
        <v>1646</v>
      </c>
      <c r="RLQ178" t="s">
        <v>1234</v>
      </c>
      <c r="RLR178" t="s">
        <v>1647</v>
      </c>
      <c r="RLS178" t="s">
        <v>1648</v>
      </c>
      <c r="RLT178" t="s">
        <v>14</v>
      </c>
      <c r="RLU178" s="9">
        <v>45488</v>
      </c>
      <c r="RLV178" s="9"/>
      <c r="RLW178" s="9"/>
      <c r="RLY178" s="10">
        <v>4.8600000000000003</v>
      </c>
      <c r="RMD178">
        <v>33902247</v>
      </c>
      <c r="RME178" t="s">
        <v>1645</v>
      </c>
      <c r="RMF178" t="s">
        <v>1646</v>
      </c>
      <c r="RMG178" t="s">
        <v>1234</v>
      </c>
      <c r="RMH178" t="s">
        <v>1647</v>
      </c>
      <c r="RMI178" t="s">
        <v>1648</v>
      </c>
      <c r="RMJ178" t="s">
        <v>14</v>
      </c>
      <c r="RMK178" s="9">
        <v>45488</v>
      </c>
      <c r="RML178" s="9"/>
      <c r="RMM178" s="9"/>
      <c r="RMO178" s="10">
        <v>4.8600000000000003</v>
      </c>
      <c r="RMT178">
        <v>33902247</v>
      </c>
      <c r="RMU178" t="s">
        <v>1645</v>
      </c>
      <c r="RMV178" t="s">
        <v>1646</v>
      </c>
      <c r="RMW178" t="s">
        <v>1234</v>
      </c>
      <c r="RMX178" t="s">
        <v>1647</v>
      </c>
      <c r="RMY178" t="s">
        <v>1648</v>
      </c>
      <c r="RMZ178" t="s">
        <v>14</v>
      </c>
      <c r="RNA178" s="9">
        <v>45488</v>
      </c>
      <c r="RNB178" s="9"/>
      <c r="RNC178" s="9"/>
      <c r="RNE178" s="10">
        <v>4.8600000000000003</v>
      </c>
      <c r="RNJ178">
        <v>33902247</v>
      </c>
      <c r="RNK178" t="s">
        <v>1645</v>
      </c>
      <c r="RNL178" t="s">
        <v>1646</v>
      </c>
      <c r="RNM178" t="s">
        <v>1234</v>
      </c>
      <c r="RNN178" t="s">
        <v>1647</v>
      </c>
      <c r="RNO178" t="s">
        <v>1648</v>
      </c>
      <c r="RNP178" t="s">
        <v>14</v>
      </c>
      <c r="RNQ178" s="9">
        <v>45488</v>
      </c>
      <c r="RNR178" s="9"/>
      <c r="RNS178" s="9"/>
      <c r="RNU178" s="10">
        <v>4.8600000000000003</v>
      </c>
      <c r="RNZ178">
        <v>33902247</v>
      </c>
      <c r="ROA178" t="s">
        <v>1645</v>
      </c>
      <c r="ROB178" t="s">
        <v>1646</v>
      </c>
      <c r="ROC178" t="s">
        <v>1234</v>
      </c>
      <c r="ROD178" t="s">
        <v>1647</v>
      </c>
      <c r="ROE178" t="s">
        <v>1648</v>
      </c>
      <c r="ROF178" t="s">
        <v>14</v>
      </c>
      <c r="ROG178" s="9">
        <v>45488</v>
      </c>
      <c r="ROH178" s="9"/>
      <c r="ROI178" s="9"/>
      <c r="ROK178" s="10">
        <v>4.8600000000000003</v>
      </c>
      <c r="ROP178">
        <v>33902247</v>
      </c>
      <c r="ROQ178" t="s">
        <v>1645</v>
      </c>
      <c r="ROR178" t="s">
        <v>1646</v>
      </c>
      <c r="ROS178" t="s">
        <v>1234</v>
      </c>
      <c r="ROT178" t="s">
        <v>1647</v>
      </c>
      <c r="ROU178" t="s">
        <v>1648</v>
      </c>
      <c r="ROV178" t="s">
        <v>14</v>
      </c>
      <c r="ROW178" s="9">
        <v>45488</v>
      </c>
      <c r="ROX178" s="9"/>
      <c r="ROY178" s="9"/>
      <c r="RPA178" s="10">
        <v>4.8600000000000003</v>
      </c>
      <c r="RPF178">
        <v>33902247</v>
      </c>
      <c r="RPG178" t="s">
        <v>1645</v>
      </c>
      <c r="RPH178" t="s">
        <v>1646</v>
      </c>
      <c r="RPI178" t="s">
        <v>1234</v>
      </c>
      <c r="RPJ178" t="s">
        <v>1647</v>
      </c>
      <c r="RPK178" t="s">
        <v>1648</v>
      </c>
      <c r="RPL178" t="s">
        <v>14</v>
      </c>
      <c r="RPM178" s="9">
        <v>45488</v>
      </c>
      <c r="RPN178" s="9"/>
      <c r="RPO178" s="9"/>
      <c r="RPQ178" s="10">
        <v>4.8600000000000003</v>
      </c>
      <c r="RPV178">
        <v>33902247</v>
      </c>
      <c r="RPW178" t="s">
        <v>1645</v>
      </c>
      <c r="RPX178" t="s">
        <v>1646</v>
      </c>
      <c r="RPY178" t="s">
        <v>1234</v>
      </c>
      <c r="RPZ178" t="s">
        <v>1647</v>
      </c>
      <c r="RQA178" t="s">
        <v>1648</v>
      </c>
      <c r="RQB178" t="s">
        <v>14</v>
      </c>
      <c r="RQC178" s="9">
        <v>45488</v>
      </c>
      <c r="RQD178" s="9"/>
      <c r="RQE178" s="9"/>
      <c r="RQG178" s="10">
        <v>4.8600000000000003</v>
      </c>
      <c r="RQL178">
        <v>33902247</v>
      </c>
      <c r="RQM178" t="s">
        <v>1645</v>
      </c>
      <c r="RQN178" t="s">
        <v>1646</v>
      </c>
      <c r="RQO178" t="s">
        <v>1234</v>
      </c>
      <c r="RQP178" t="s">
        <v>1647</v>
      </c>
      <c r="RQQ178" t="s">
        <v>1648</v>
      </c>
      <c r="RQR178" t="s">
        <v>14</v>
      </c>
      <c r="RQS178" s="9">
        <v>45488</v>
      </c>
      <c r="RQT178" s="9"/>
      <c r="RQU178" s="9"/>
      <c r="RQW178" s="10">
        <v>4.8600000000000003</v>
      </c>
      <c r="RRB178">
        <v>33902247</v>
      </c>
      <c r="RRC178" t="s">
        <v>1645</v>
      </c>
      <c r="RRD178" t="s">
        <v>1646</v>
      </c>
      <c r="RRE178" t="s">
        <v>1234</v>
      </c>
      <c r="RRF178" t="s">
        <v>1647</v>
      </c>
      <c r="RRG178" t="s">
        <v>1648</v>
      </c>
      <c r="RRH178" t="s">
        <v>14</v>
      </c>
      <c r="RRI178" s="9">
        <v>45488</v>
      </c>
      <c r="RRJ178" s="9"/>
      <c r="RRK178" s="9"/>
      <c r="RRM178" s="10">
        <v>4.8600000000000003</v>
      </c>
      <c r="RRR178">
        <v>33902247</v>
      </c>
      <c r="RRS178" t="s">
        <v>1645</v>
      </c>
      <c r="RRT178" t="s">
        <v>1646</v>
      </c>
      <c r="RRU178" t="s">
        <v>1234</v>
      </c>
      <c r="RRV178" t="s">
        <v>1647</v>
      </c>
      <c r="RRW178" t="s">
        <v>1648</v>
      </c>
      <c r="RRX178" t="s">
        <v>14</v>
      </c>
      <c r="RRY178" s="9">
        <v>45488</v>
      </c>
      <c r="RRZ178" s="9"/>
      <c r="RSA178" s="9"/>
      <c r="RSC178" s="10">
        <v>4.8600000000000003</v>
      </c>
      <c r="RSH178">
        <v>33902247</v>
      </c>
      <c r="RSI178" t="s">
        <v>1645</v>
      </c>
      <c r="RSJ178" t="s">
        <v>1646</v>
      </c>
      <c r="RSK178" t="s">
        <v>1234</v>
      </c>
      <c r="RSL178" t="s">
        <v>1647</v>
      </c>
      <c r="RSM178" t="s">
        <v>1648</v>
      </c>
      <c r="RSN178" t="s">
        <v>14</v>
      </c>
      <c r="RSO178" s="9">
        <v>45488</v>
      </c>
      <c r="RSP178" s="9"/>
      <c r="RSQ178" s="9"/>
      <c r="RSS178" s="10">
        <v>4.8600000000000003</v>
      </c>
      <c r="RSX178">
        <v>33902247</v>
      </c>
      <c r="RSY178" t="s">
        <v>1645</v>
      </c>
      <c r="RSZ178" t="s">
        <v>1646</v>
      </c>
      <c r="RTA178" t="s">
        <v>1234</v>
      </c>
      <c r="RTB178" t="s">
        <v>1647</v>
      </c>
      <c r="RTC178" t="s">
        <v>1648</v>
      </c>
      <c r="RTD178" t="s">
        <v>14</v>
      </c>
      <c r="RTE178" s="9">
        <v>45488</v>
      </c>
      <c r="RTF178" s="9"/>
      <c r="RTG178" s="9"/>
      <c r="RTI178" s="10">
        <v>4.8600000000000003</v>
      </c>
      <c r="RTN178">
        <v>33902247</v>
      </c>
      <c r="RTO178" t="s">
        <v>1645</v>
      </c>
      <c r="RTP178" t="s">
        <v>1646</v>
      </c>
      <c r="RTQ178" t="s">
        <v>1234</v>
      </c>
      <c r="RTR178" t="s">
        <v>1647</v>
      </c>
      <c r="RTS178" t="s">
        <v>1648</v>
      </c>
      <c r="RTT178" t="s">
        <v>14</v>
      </c>
      <c r="RTU178" s="9">
        <v>45488</v>
      </c>
      <c r="RTV178" s="9"/>
      <c r="RTW178" s="9"/>
      <c r="RTY178" s="10">
        <v>4.8600000000000003</v>
      </c>
      <c r="RUD178">
        <v>33902247</v>
      </c>
      <c r="RUE178" t="s">
        <v>1645</v>
      </c>
      <c r="RUF178" t="s">
        <v>1646</v>
      </c>
      <c r="RUG178" t="s">
        <v>1234</v>
      </c>
      <c r="RUH178" t="s">
        <v>1647</v>
      </c>
      <c r="RUI178" t="s">
        <v>1648</v>
      </c>
      <c r="RUJ178" t="s">
        <v>14</v>
      </c>
      <c r="RUK178" s="9">
        <v>45488</v>
      </c>
      <c r="RUL178" s="9"/>
      <c r="RUM178" s="9"/>
      <c r="RUO178" s="10">
        <v>4.8600000000000003</v>
      </c>
      <c r="RUT178">
        <v>33902247</v>
      </c>
      <c r="RUU178" t="s">
        <v>1645</v>
      </c>
      <c r="RUV178" t="s">
        <v>1646</v>
      </c>
      <c r="RUW178" t="s">
        <v>1234</v>
      </c>
      <c r="RUX178" t="s">
        <v>1647</v>
      </c>
      <c r="RUY178" t="s">
        <v>1648</v>
      </c>
      <c r="RUZ178" t="s">
        <v>14</v>
      </c>
      <c r="RVA178" s="9">
        <v>45488</v>
      </c>
      <c r="RVB178" s="9"/>
      <c r="RVC178" s="9"/>
      <c r="RVE178" s="10">
        <v>4.8600000000000003</v>
      </c>
      <c r="RVJ178">
        <v>33902247</v>
      </c>
      <c r="RVK178" t="s">
        <v>1645</v>
      </c>
      <c r="RVL178" t="s">
        <v>1646</v>
      </c>
      <c r="RVM178" t="s">
        <v>1234</v>
      </c>
      <c r="RVN178" t="s">
        <v>1647</v>
      </c>
      <c r="RVO178" t="s">
        <v>1648</v>
      </c>
      <c r="RVP178" t="s">
        <v>14</v>
      </c>
      <c r="RVQ178" s="9">
        <v>45488</v>
      </c>
      <c r="RVR178" s="9"/>
      <c r="RVS178" s="9"/>
      <c r="RVU178" s="10">
        <v>4.8600000000000003</v>
      </c>
      <c r="RVZ178">
        <v>33902247</v>
      </c>
      <c r="RWA178" t="s">
        <v>1645</v>
      </c>
      <c r="RWB178" t="s">
        <v>1646</v>
      </c>
      <c r="RWC178" t="s">
        <v>1234</v>
      </c>
      <c r="RWD178" t="s">
        <v>1647</v>
      </c>
      <c r="RWE178" t="s">
        <v>1648</v>
      </c>
      <c r="RWF178" t="s">
        <v>14</v>
      </c>
      <c r="RWG178" s="9">
        <v>45488</v>
      </c>
      <c r="RWH178" s="9"/>
      <c r="RWI178" s="9"/>
      <c r="RWK178" s="10">
        <v>4.8600000000000003</v>
      </c>
      <c r="RWP178">
        <v>33902247</v>
      </c>
      <c r="RWQ178" t="s">
        <v>1645</v>
      </c>
      <c r="RWR178" t="s">
        <v>1646</v>
      </c>
      <c r="RWS178" t="s">
        <v>1234</v>
      </c>
      <c r="RWT178" t="s">
        <v>1647</v>
      </c>
      <c r="RWU178" t="s">
        <v>1648</v>
      </c>
      <c r="RWV178" t="s">
        <v>14</v>
      </c>
      <c r="RWW178" s="9">
        <v>45488</v>
      </c>
      <c r="RWX178" s="9"/>
      <c r="RWY178" s="9"/>
      <c r="RXA178" s="10">
        <v>4.8600000000000003</v>
      </c>
      <c r="RXF178">
        <v>33902247</v>
      </c>
      <c r="RXG178" t="s">
        <v>1645</v>
      </c>
      <c r="RXH178" t="s">
        <v>1646</v>
      </c>
      <c r="RXI178" t="s">
        <v>1234</v>
      </c>
      <c r="RXJ178" t="s">
        <v>1647</v>
      </c>
      <c r="RXK178" t="s">
        <v>1648</v>
      </c>
      <c r="RXL178" t="s">
        <v>14</v>
      </c>
      <c r="RXM178" s="9">
        <v>45488</v>
      </c>
      <c r="RXN178" s="9"/>
      <c r="RXO178" s="9"/>
      <c r="RXQ178" s="10">
        <v>4.8600000000000003</v>
      </c>
      <c r="RXV178">
        <v>33902247</v>
      </c>
      <c r="RXW178" t="s">
        <v>1645</v>
      </c>
      <c r="RXX178" t="s">
        <v>1646</v>
      </c>
      <c r="RXY178" t="s">
        <v>1234</v>
      </c>
      <c r="RXZ178" t="s">
        <v>1647</v>
      </c>
      <c r="RYA178" t="s">
        <v>1648</v>
      </c>
      <c r="RYB178" t="s">
        <v>14</v>
      </c>
      <c r="RYC178" s="9">
        <v>45488</v>
      </c>
      <c r="RYD178" s="9"/>
      <c r="RYE178" s="9"/>
      <c r="RYG178" s="10">
        <v>4.8600000000000003</v>
      </c>
      <c r="RYL178">
        <v>33902247</v>
      </c>
      <c r="RYM178" t="s">
        <v>1645</v>
      </c>
      <c r="RYN178" t="s">
        <v>1646</v>
      </c>
      <c r="RYO178" t="s">
        <v>1234</v>
      </c>
      <c r="RYP178" t="s">
        <v>1647</v>
      </c>
      <c r="RYQ178" t="s">
        <v>1648</v>
      </c>
      <c r="RYR178" t="s">
        <v>14</v>
      </c>
      <c r="RYS178" s="9">
        <v>45488</v>
      </c>
      <c r="RYT178" s="9"/>
      <c r="RYU178" s="9"/>
      <c r="RYW178" s="10">
        <v>4.8600000000000003</v>
      </c>
      <c r="RZB178">
        <v>33902247</v>
      </c>
      <c r="RZC178" t="s">
        <v>1645</v>
      </c>
      <c r="RZD178" t="s">
        <v>1646</v>
      </c>
      <c r="RZE178" t="s">
        <v>1234</v>
      </c>
      <c r="RZF178" t="s">
        <v>1647</v>
      </c>
      <c r="RZG178" t="s">
        <v>1648</v>
      </c>
      <c r="RZH178" t="s">
        <v>14</v>
      </c>
      <c r="RZI178" s="9">
        <v>45488</v>
      </c>
      <c r="RZJ178" s="9"/>
      <c r="RZK178" s="9"/>
      <c r="RZM178" s="10">
        <v>4.8600000000000003</v>
      </c>
      <c r="RZR178">
        <v>33902247</v>
      </c>
      <c r="RZS178" t="s">
        <v>1645</v>
      </c>
      <c r="RZT178" t="s">
        <v>1646</v>
      </c>
      <c r="RZU178" t="s">
        <v>1234</v>
      </c>
      <c r="RZV178" t="s">
        <v>1647</v>
      </c>
      <c r="RZW178" t="s">
        <v>1648</v>
      </c>
      <c r="RZX178" t="s">
        <v>14</v>
      </c>
      <c r="RZY178" s="9">
        <v>45488</v>
      </c>
      <c r="RZZ178" s="9"/>
      <c r="SAA178" s="9"/>
      <c r="SAC178" s="10">
        <v>4.8600000000000003</v>
      </c>
      <c r="SAH178">
        <v>33902247</v>
      </c>
      <c r="SAI178" t="s">
        <v>1645</v>
      </c>
      <c r="SAJ178" t="s">
        <v>1646</v>
      </c>
      <c r="SAK178" t="s">
        <v>1234</v>
      </c>
      <c r="SAL178" t="s">
        <v>1647</v>
      </c>
      <c r="SAM178" t="s">
        <v>1648</v>
      </c>
      <c r="SAN178" t="s">
        <v>14</v>
      </c>
      <c r="SAO178" s="9">
        <v>45488</v>
      </c>
      <c r="SAP178" s="9"/>
      <c r="SAQ178" s="9"/>
      <c r="SAS178" s="10">
        <v>4.8600000000000003</v>
      </c>
      <c r="SAX178">
        <v>33902247</v>
      </c>
      <c r="SAY178" t="s">
        <v>1645</v>
      </c>
      <c r="SAZ178" t="s">
        <v>1646</v>
      </c>
      <c r="SBA178" t="s">
        <v>1234</v>
      </c>
      <c r="SBB178" t="s">
        <v>1647</v>
      </c>
      <c r="SBC178" t="s">
        <v>1648</v>
      </c>
      <c r="SBD178" t="s">
        <v>14</v>
      </c>
      <c r="SBE178" s="9">
        <v>45488</v>
      </c>
      <c r="SBF178" s="9"/>
      <c r="SBG178" s="9"/>
      <c r="SBI178" s="10">
        <v>4.8600000000000003</v>
      </c>
      <c r="SBN178">
        <v>33902247</v>
      </c>
      <c r="SBO178" t="s">
        <v>1645</v>
      </c>
      <c r="SBP178" t="s">
        <v>1646</v>
      </c>
      <c r="SBQ178" t="s">
        <v>1234</v>
      </c>
      <c r="SBR178" t="s">
        <v>1647</v>
      </c>
      <c r="SBS178" t="s">
        <v>1648</v>
      </c>
      <c r="SBT178" t="s">
        <v>14</v>
      </c>
      <c r="SBU178" s="9">
        <v>45488</v>
      </c>
      <c r="SBV178" s="9"/>
      <c r="SBW178" s="9"/>
      <c r="SBY178" s="10">
        <v>4.8600000000000003</v>
      </c>
      <c r="SCD178">
        <v>33902247</v>
      </c>
      <c r="SCE178" t="s">
        <v>1645</v>
      </c>
      <c r="SCF178" t="s">
        <v>1646</v>
      </c>
      <c r="SCG178" t="s">
        <v>1234</v>
      </c>
      <c r="SCH178" t="s">
        <v>1647</v>
      </c>
      <c r="SCI178" t="s">
        <v>1648</v>
      </c>
      <c r="SCJ178" t="s">
        <v>14</v>
      </c>
      <c r="SCK178" s="9">
        <v>45488</v>
      </c>
      <c r="SCL178" s="9"/>
      <c r="SCM178" s="9"/>
      <c r="SCO178" s="10">
        <v>4.8600000000000003</v>
      </c>
      <c r="SCT178">
        <v>33902247</v>
      </c>
      <c r="SCU178" t="s">
        <v>1645</v>
      </c>
      <c r="SCV178" t="s">
        <v>1646</v>
      </c>
      <c r="SCW178" t="s">
        <v>1234</v>
      </c>
      <c r="SCX178" t="s">
        <v>1647</v>
      </c>
      <c r="SCY178" t="s">
        <v>1648</v>
      </c>
      <c r="SCZ178" t="s">
        <v>14</v>
      </c>
      <c r="SDA178" s="9">
        <v>45488</v>
      </c>
      <c r="SDB178" s="9"/>
      <c r="SDC178" s="9"/>
      <c r="SDE178" s="10">
        <v>4.8600000000000003</v>
      </c>
      <c r="SDJ178">
        <v>33902247</v>
      </c>
      <c r="SDK178" t="s">
        <v>1645</v>
      </c>
      <c r="SDL178" t="s">
        <v>1646</v>
      </c>
      <c r="SDM178" t="s">
        <v>1234</v>
      </c>
      <c r="SDN178" t="s">
        <v>1647</v>
      </c>
      <c r="SDO178" t="s">
        <v>1648</v>
      </c>
      <c r="SDP178" t="s">
        <v>14</v>
      </c>
      <c r="SDQ178" s="9">
        <v>45488</v>
      </c>
      <c r="SDR178" s="9"/>
      <c r="SDS178" s="9"/>
      <c r="SDU178" s="10">
        <v>4.8600000000000003</v>
      </c>
      <c r="SDZ178">
        <v>33902247</v>
      </c>
      <c r="SEA178" t="s">
        <v>1645</v>
      </c>
      <c r="SEB178" t="s">
        <v>1646</v>
      </c>
      <c r="SEC178" t="s">
        <v>1234</v>
      </c>
      <c r="SED178" t="s">
        <v>1647</v>
      </c>
      <c r="SEE178" t="s">
        <v>1648</v>
      </c>
      <c r="SEF178" t="s">
        <v>14</v>
      </c>
      <c r="SEG178" s="9">
        <v>45488</v>
      </c>
      <c r="SEH178" s="9"/>
      <c r="SEI178" s="9"/>
      <c r="SEK178" s="10">
        <v>4.8600000000000003</v>
      </c>
      <c r="SEP178">
        <v>33902247</v>
      </c>
      <c r="SEQ178" t="s">
        <v>1645</v>
      </c>
      <c r="SER178" t="s">
        <v>1646</v>
      </c>
      <c r="SES178" t="s">
        <v>1234</v>
      </c>
      <c r="SET178" t="s">
        <v>1647</v>
      </c>
      <c r="SEU178" t="s">
        <v>1648</v>
      </c>
      <c r="SEV178" t="s">
        <v>14</v>
      </c>
      <c r="SEW178" s="9">
        <v>45488</v>
      </c>
      <c r="SEX178" s="9"/>
      <c r="SEY178" s="9"/>
      <c r="SFA178" s="10">
        <v>4.8600000000000003</v>
      </c>
      <c r="SFF178">
        <v>33902247</v>
      </c>
      <c r="SFG178" t="s">
        <v>1645</v>
      </c>
      <c r="SFH178" t="s">
        <v>1646</v>
      </c>
      <c r="SFI178" t="s">
        <v>1234</v>
      </c>
      <c r="SFJ178" t="s">
        <v>1647</v>
      </c>
      <c r="SFK178" t="s">
        <v>1648</v>
      </c>
      <c r="SFL178" t="s">
        <v>14</v>
      </c>
      <c r="SFM178" s="9">
        <v>45488</v>
      </c>
      <c r="SFN178" s="9"/>
      <c r="SFO178" s="9"/>
      <c r="SFQ178" s="10">
        <v>4.8600000000000003</v>
      </c>
      <c r="SFV178">
        <v>33902247</v>
      </c>
      <c r="SFW178" t="s">
        <v>1645</v>
      </c>
      <c r="SFX178" t="s">
        <v>1646</v>
      </c>
      <c r="SFY178" t="s">
        <v>1234</v>
      </c>
      <c r="SFZ178" t="s">
        <v>1647</v>
      </c>
      <c r="SGA178" t="s">
        <v>1648</v>
      </c>
      <c r="SGB178" t="s">
        <v>14</v>
      </c>
      <c r="SGC178" s="9">
        <v>45488</v>
      </c>
      <c r="SGD178" s="9"/>
      <c r="SGE178" s="9"/>
      <c r="SGG178" s="10">
        <v>4.8600000000000003</v>
      </c>
      <c r="SGL178">
        <v>33902247</v>
      </c>
      <c r="SGM178" t="s">
        <v>1645</v>
      </c>
      <c r="SGN178" t="s">
        <v>1646</v>
      </c>
      <c r="SGO178" t="s">
        <v>1234</v>
      </c>
      <c r="SGP178" t="s">
        <v>1647</v>
      </c>
      <c r="SGQ178" t="s">
        <v>1648</v>
      </c>
      <c r="SGR178" t="s">
        <v>14</v>
      </c>
      <c r="SGS178" s="9">
        <v>45488</v>
      </c>
      <c r="SGT178" s="9"/>
      <c r="SGU178" s="9"/>
      <c r="SGW178" s="10">
        <v>4.8600000000000003</v>
      </c>
      <c r="SHB178">
        <v>33902247</v>
      </c>
      <c r="SHC178" t="s">
        <v>1645</v>
      </c>
      <c r="SHD178" t="s">
        <v>1646</v>
      </c>
      <c r="SHE178" t="s">
        <v>1234</v>
      </c>
      <c r="SHF178" t="s">
        <v>1647</v>
      </c>
      <c r="SHG178" t="s">
        <v>1648</v>
      </c>
      <c r="SHH178" t="s">
        <v>14</v>
      </c>
      <c r="SHI178" s="9">
        <v>45488</v>
      </c>
      <c r="SHJ178" s="9"/>
      <c r="SHK178" s="9"/>
      <c r="SHM178" s="10">
        <v>4.8600000000000003</v>
      </c>
      <c r="SHR178">
        <v>33902247</v>
      </c>
      <c r="SHS178" t="s">
        <v>1645</v>
      </c>
      <c r="SHT178" t="s">
        <v>1646</v>
      </c>
      <c r="SHU178" t="s">
        <v>1234</v>
      </c>
      <c r="SHV178" t="s">
        <v>1647</v>
      </c>
      <c r="SHW178" t="s">
        <v>1648</v>
      </c>
      <c r="SHX178" t="s">
        <v>14</v>
      </c>
      <c r="SHY178" s="9">
        <v>45488</v>
      </c>
      <c r="SHZ178" s="9"/>
      <c r="SIA178" s="9"/>
      <c r="SIC178" s="10">
        <v>4.8600000000000003</v>
      </c>
      <c r="SIH178">
        <v>33902247</v>
      </c>
      <c r="SII178" t="s">
        <v>1645</v>
      </c>
      <c r="SIJ178" t="s">
        <v>1646</v>
      </c>
      <c r="SIK178" t="s">
        <v>1234</v>
      </c>
      <c r="SIL178" t="s">
        <v>1647</v>
      </c>
      <c r="SIM178" t="s">
        <v>1648</v>
      </c>
      <c r="SIN178" t="s">
        <v>14</v>
      </c>
      <c r="SIO178" s="9">
        <v>45488</v>
      </c>
      <c r="SIP178" s="9"/>
      <c r="SIQ178" s="9"/>
      <c r="SIS178" s="10">
        <v>4.8600000000000003</v>
      </c>
      <c r="SIX178">
        <v>33902247</v>
      </c>
      <c r="SIY178" t="s">
        <v>1645</v>
      </c>
      <c r="SIZ178" t="s">
        <v>1646</v>
      </c>
      <c r="SJA178" t="s">
        <v>1234</v>
      </c>
      <c r="SJB178" t="s">
        <v>1647</v>
      </c>
      <c r="SJC178" t="s">
        <v>1648</v>
      </c>
      <c r="SJD178" t="s">
        <v>14</v>
      </c>
      <c r="SJE178" s="9">
        <v>45488</v>
      </c>
      <c r="SJF178" s="9"/>
      <c r="SJG178" s="9"/>
      <c r="SJI178" s="10">
        <v>4.8600000000000003</v>
      </c>
      <c r="SJN178">
        <v>33902247</v>
      </c>
      <c r="SJO178" t="s">
        <v>1645</v>
      </c>
      <c r="SJP178" t="s">
        <v>1646</v>
      </c>
      <c r="SJQ178" t="s">
        <v>1234</v>
      </c>
      <c r="SJR178" t="s">
        <v>1647</v>
      </c>
      <c r="SJS178" t="s">
        <v>1648</v>
      </c>
      <c r="SJT178" t="s">
        <v>14</v>
      </c>
      <c r="SJU178" s="9">
        <v>45488</v>
      </c>
      <c r="SJV178" s="9"/>
      <c r="SJW178" s="9"/>
      <c r="SJY178" s="10">
        <v>4.8600000000000003</v>
      </c>
      <c r="SKD178">
        <v>33902247</v>
      </c>
      <c r="SKE178" t="s">
        <v>1645</v>
      </c>
      <c r="SKF178" t="s">
        <v>1646</v>
      </c>
      <c r="SKG178" t="s">
        <v>1234</v>
      </c>
      <c r="SKH178" t="s">
        <v>1647</v>
      </c>
      <c r="SKI178" t="s">
        <v>1648</v>
      </c>
      <c r="SKJ178" t="s">
        <v>14</v>
      </c>
      <c r="SKK178" s="9">
        <v>45488</v>
      </c>
      <c r="SKL178" s="9"/>
      <c r="SKM178" s="9"/>
      <c r="SKO178" s="10">
        <v>4.8600000000000003</v>
      </c>
      <c r="SKT178">
        <v>33902247</v>
      </c>
      <c r="SKU178" t="s">
        <v>1645</v>
      </c>
      <c r="SKV178" t="s">
        <v>1646</v>
      </c>
      <c r="SKW178" t="s">
        <v>1234</v>
      </c>
      <c r="SKX178" t="s">
        <v>1647</v>
      </c>
      <c r="SKY178" t="s">
        <v>1648</v>
      </c>
      <c r="SKZ178" t="s">
        <v>14</v>
      </c>
      <c r="SLA178" s="9">
        <v>45488</v>
      </c>
      <c r="SLB178" s="9"/>
      <c r="SLC178" s="9"/>
      <c r="SLE178" s="10">
        <v>4.8600000000000003</v>
      </c>
      <c r="SLJ178">
        <v>33902247</v>
      </c>
      <c r="SLK178" t="s">
        <v>1645</v>
      </c>
      <c r="SLL178" t="s">
        <v>1646</v>
      </c>
      <c r="SLM178" t="s">
        <v>1234</v>
      </c>
      <c r="SLN178" t="s">
        <v>1647</v>
      </c>
      <c r="SLO178" t="s">
        <v>1648</v>
      </c>
      <c r="SLP178" t="s">
        <v>14</v>
      </c>
      <c r="SLQ178" s="9">
        <v>45488</v>
      </c>
      <c r="SLR178" s="9"/>
      <c r="SLS178" s="9"/>
      <c r="SLU178" s="10">
        <v>4.8600000000000003</v>
      </c>
      <c r="SLZ178">
        <v>33902247</v>
      </c>
      <c r="SMA178" t="s">
        <v>1645</v>
      </c>
      <c r="SMB178" t="s">
        <v>1646</v>
      </c>
      <c r="SMC178" t="s">
        <v>1234</v>
      </c>
      <c r="SMD178" t="s">
        <v>1647</v>
      </c>
      <c r="SME178" t="s">
        <v>1648</v>
      </c>
      <c r="SMF178" t="s">
        <v>14</v>
      </c>
      <c r="SMG178" s="9">
        <v>45488</v>
      </c>
      <c r="SMH178" s="9"/>
      <c r="SMI178" s="9"/>
      <c r="SMK178" s="10">
        <v>4.8600000000000003</v>
      </c>
      <c r="SMP178">
        <v>33902247</v>
      </c>
      <c r="SMQ178" t="s">
        <v>1645</v>
      </c>
      <c r="SMR178" t="s">
        <v>1646</v>
      </c>
      <c r="SMS178" t="s">
        <v>1234</v>
      </c>
      <c r="SMT178" t="s">
        <v>1647</v>
      </c>
      <c r="SMU178" t="s">
        <v>1648</v>
      </c>
      <c r="SMV178" t="s">
        <v>14</v>
      </c>
      <c r="SMW178" s="9">
        <v>45488</v>
      </c>
      <c r="SMX178" s="9"/>
      <c r="SMY178" s="9"/>
      <c r="SNA178" s="10">
        <v>4.8600000000000003</v>
      </c>
      <c r="SNF178">
        <v>33902247</v>
      </c>
      <c r="SNG178" t="s">
        <v>1645</v>
      </c>
      <c r="SNH178" t="s">
        <v>1646</v>
      </c>
      <c r="SNI178" t="s">
        <v>1234</v>
      </c>
      <c r="SNJ178" t="s">
        <v>1647</v>
      </c>
      <c r="SNK178" t="s">
        <v>1648</v>
      </c>
      <c r="SNL178" t="s">
        <v>14</v>
      </c>
      <c r="SNM178" s="9">
        <v>45488</v>
      </c>
      <c r="SNN178" s="9"/>
      <c r="SNO178" s="9"/>
      <c r="SNQ178" s="10">
        <v>4.8600000000000003</v>
      </c>
      <c r="SNV178">
        <v>33902247</v>
      </c>
      <c r="SNW178" t="s">
        <v>1645</v>
      </c>
      <c r="SNX178" t="s">
        <v>1646</v>
      </c>
      <c r="SNY178" t="s">
        <v>1234</v>
      </c>
      <c r="SNZ178" t="s">
        <v>1647</v>
      </c>
      <c r="SOA178" t="s">
        <v>1648</v>
      </c>
      <c r="SOB178" t="s">
        <v>14</v>
      </c>
      <c r="SOC178" s="9">
        <v>45488</v>
      </c>
      <c r="SOD178" s="9"/>
      <c r="SOE178" s="9"/>
      <c r="SOG178" s="10">
        <v>4.8600000000000003</v>
      </c>
      <c r="SOL178">
        <v>33902247</v>
      </c>
      <c r="SOM178" t="s">
        <v>1645</v>
      </c>
      <c r="SON178" t="s">
        <v>1646</v>
      </c>
      <c r="SOO178" t="s">
        <v>1234</v>
      </c>
      <c r="SOP178" t="s">
        <v>1647</v>
      </c>
      <c r="SOQ178" t="s">
        <v>1648</v>
      </c>
      <c r="SOR178" t="s">
        <v>14</v>
      </c>
      <c r="SOS178" s="9">
        <v>45488</v>
      </c>
      <c r="SOT178" s="9"/>
      <c r="SOU178" s="9"/>
      <c r="SOW178" s="10">
        <v>4.8600000000000003</v>
      </c>
      <c r="SPB178">
        <v>33902247</v>
      </c>
      <c r="SPC178" t="s">
        <v>1645</v>
      </c>
      <c r="SPD178" t="s">
        <v>1646</v>
      </c>
      <c r="SPE178" t="s">
        <v>1234</v>
      </c>
      <c r="SPF178" t="s">
        <v>1647</v>
      </c>
      <c r="SPG178" t="s">
        <v>1648</v>
      </c>
      <c r="SPH178" t="s">
        <v>14</v>
      </c>
      <c r="SPI178" s="9">
        <v>45488</v>
      </c>
      <c r="SPJ178" s="9"/>
      <c r="SPK178" s="9"/>
      <c r="SPM178" s="10">
        <v>4.8600000000000003</v>
      </c>
      <c r="SPR178">
        <v>33902247</v>
      </c>
      <c r="SPS178" t="s">
        <v>1645</v>
      </c>
      <c r="SPT178" t="s">
        <v>1646</v>
      </c>
      <c r="SPU178" t="s">
        <v>1234</v>
      </c>
      <c r="SPV178" t="s">
        <v>1647</v>
      </c>
      <c r="SPW178" t="s">
        <v>1648</v>
      </c>
      <c r="SPX178" t="s">
        <v>14</v>
      </c>
      <c r="SPY178" s="9">
        <v>45488</v>
      </c>
      <c r="SPZ178" s="9"/>
      <c r="SQA178" s="9"/>
      <c r="SQC178" s="10">
        <v>4.8600000000000003</v>
      </c>
      <c r="SQH178">
        <v>33902247</v>
      </c>
      <c r="SQI178" t="s">
        <v>1645</v>
      </c>
      <c r="SQJ178" t="s">
        <v>1646</v>
      </c>
      <c r="SQK178" t="s">
        <v>1234</v>
      </c>
      <c r="SQL178" t="s">
        <v>1647</v>
      </c>
      <c r="SQM178" t="s">
        <v>1648</v>
      </c>
      <c r="SQN178" t="s">
        <v>14</v>
      </c>
      <c r="SQO178" s="9">
        <v>45488</v>
      </c>
      <c r="SQP178" s="9"/>
      <c r="SQQ178" s="9"/>
      <c r="SQS178" s="10">
        <v>4.8600000000000003</v>
      </c>
      <c r="SQX178">
        <v>33902247</v>
      </c>
      <c r="SQY178" t="s">
        <v>1645</v>
      </c>
      <c r="SQZ178" t="s">
        <v>1646</v>
      </c>
      <c r="SRA178" t="s">
        <v>1234</v>
      </c>
      <c r="SRB178" t="s">
        <v>1647</v>
      </c>
      <c r="SRC178" t="s">
        <v>1648</v>
      </c>
      <c r="SRD178" t="s">
        <v>14</v>
      </c>
      <c r="SRE178" s="9">
        <v>45488</v>
      </c>
      <c r="SRF178" s="9"/>
      <c r="SRG178" s="9"/>
      <c r="SRI178" s="10">
        <v>4.8600000000000003</v>
      </c>
      <c r="SRN178">
        <v>33902247</v>
      </c>
      <c r="SRO178" t="s">
        <v>1645</v>
      </c>
      <c r="SRP178" t="s">
        <v>1646</v>
      </c>
      <c r="SRQ178" t="s">
        <v>1234</v>
      </c>
      <c r="SRR178" t="s">
        <v>1647</v>
      </c>
      <c r="SRS178" t="s">
        <v>1648</v>
      </c>
      <c r="SRT178" t="s">
        <v>14</v>
      </c>
      <c r="SRU178" s="9">
        <v>45488</v>
      </c>
      <c r="SRV178" s="9"/>
      <c r="SRW178" s="9"/>
      <c r="SRY178" s="10">
        <v>4.8600000000000003</v>
      </c>
      <c r="SSD178">
        <v>33902247</v>
      </c>
      <c r="SSE178" t="s">
        <v>1645</v>
      </c>
      <c r="SSF178" t="s">
        <v>1646</v>
      </c>
      <c r="SSG178" t="s">
        <v>1234</v>
      </c>
      <c r="SSH178" t="s">
        <v>1647</v>
      </c>
      <c r="SSI178" t="s">
        <v>1648</v>
      </c>
      <c r="SSJ178" t="s">
        <v>14</v>
      </c>
      <c r="SSK178" s="9">
        <v>45488</v>
      </c>
      <c r="SSL178" s="9"/>
      <c r="SSM178" s="9"/>
      <c r="SSO178" s="10">
        <v>4.8600000000000003</v>
      </c>
      <c r="SST178">
        <v>33902247</v>
      </c>
      <c r="SSU178" t="s">
        <v>1645</v>
      </c>
      <c r="SSV178" t="s">
        <v>1646</v>
      </c>
      <c r="SSW178" t="s">
        <v>1234</v>
      </c>
      <c r="SSX178" t="s">
        <v>1647</v>
      </c>
      <c r="SSY178" t="s">
        <v>1648</v>
      </c>
      <c r="SSZ178" t="s">
        <v>14</v>
      </c>
      <c r="STA178" s="9">
        <v>45488</v>
      </c>
      <c r="STB178" s="9"/>
      <c r="STC178" s="9"/>
      <c r="STE178" s="10">
        <v>4.8600000000000003</v>
      </c>
      <c r="STJ178">
        <v>33902247</v>
      </c>
      <c r="STK178" t="s">
        <v>1645</v>
      </c>
      <c r="STL178" t="s">
        <v>1646</v>
      </c>
      <c r="STM178" t="s">
        <v>1234</v>
      </c>
      <c r="STN178" t="s">
        <v>1647</v>
      </c>
      <c r="STO178" t="s">
        <v>1648</v>
      </c>
      <c r="STP178" t="s">
        <v>14</v>
      </c>
      <c r="STQ178" s="9">
        <v>45488</v>
      </c>
      <c r="STR178" s="9"/>
      <c r="STS178" s="9"/>
      <c r="STU178" s="10">
        <v>4.8600000000000003</v>
      </c>
      <c r="STZ178">
        <v>33902247</v>
      </c>
      <c r="SUA178" t="s">
        <v>1645</v>
      </c>
      <c r="SUB178" t="s">
        <v>1646</v>
      </c>
      <c r="SUC178" t="s">
        <v>1234</v>
      </c>
      <c r="SUD178" t="s">
        <v>1647</v>
      </c>
      <c r="SUE178" t="s">
        <v>1648</v>
      </c>
      <c r="SUF178" t="s">
        <v>14</v>
      </c>
      <c r="SUG178" s="9">
        <v>45488</v>
      </c>
      <c r="SUH178" s="9"/>
      <c r="SUI178" s="9"/>
      <c r="SUK178" s="10">
        <v>4.8600000000000003</v>
      </c>
      <c r="SUP178">
        <v>33902247</v>
      </c>
      <c r="SUQ178" t="s">
        <v>1645</v>
      </c>
      <c r="SUR178" t="s">
        <v>1646</v>
      </c>
      <c r="SUS178" t="s">
        <v>1234</v>
      </c>
      <c r="SUT178" t="s">
        <v>1647</v>
      </c>
      <c r="SUU178" t="s">
        <v>1648</v>
      </c>
      <c r="SUV178" t="s">
        <v>14</v>
      </c>
      <c r="SUW178" s="9">
        <v>45488</v>
      </c>
      <c r="SUX178" s="9"/>
      <c r="SUY178" s="9"/>
      <c r="SVA178" s="10">
        <v>4.8600000000000003</v>
      </c>
      <c r="SVF178">
        <v>33902247</v>
      </c>
      <c r="SVG178" t="s">
        <v>1645</v>
      </c>
      <c r="SVH178" t="s">
        <v>1646</v>
      </c>
      <c r="SVI178" t="s">
        <v>1234</v>
      </c>
      <c r="SVJ178" t="s">
        <v>1647</v>
      </c>
      <c r="SVK178" t="s">
        <v>1648</v>
      </c>
      <c r="SVL178" t="s">
        <v>14</v>
      </c>
      <c r="SVM178" s="9">
        <v>45488</v>
      </c>
      <c r="SVN178" s="9"/>
      <c r="SVO178" s="9"/>
      <c r="SVQ178" s="10">
        <v>4.8600000000000003</v>
      </c>
      <c r="SVV178">
        <v>33902247</v>
      </c>
      <c r="SVW178" t="s">
        <v>1645</v>
      </c>
      <c r="SVX178" t="s">
        <v>1646</v>
      </c>
      <c r="SVY178" t="s">
        <v>1234</v>
      </c>
      <c r="SVZ178" t="s">
        <v>1647</v>
      </c>
      <c r="SWA178" t="s">
        <v>1648</v>
      </c>
      <c r="SWB178" t="s">
        <v>14</v>
      </c>
      <c r="SWC178" s="9">
        <v>45488</v>
      </c>
      <c r="SWD178" s="9"/>
      <c r="SWE178" s="9"/>
      <c r="SWG178" s="10">
        <v>4.8600000000000003</v>
      </c>
      <c r="SWL178">
        <v>33902247</v>
      </c>
      <c r="SWM178" t="s">
        <v>1645</v>
      </c>
      <c r="SWN178" t="s">
        <v>1646</v>
      </c>
      <c r="SWO178" t="s">
        <v>1234</v>
      </c>
      <c r="SWP178" t="s">
        <v>1647</v>
      </c>
      <c r="SWQ178" t="s">
        <v>1648</v>
      </c>
      <c r="SWR178" t="s">
        <v>14</v>
      </c>
      <c r="SWS178" s="9">
        <v>45488</v>
      </c>
      <c r="SWT178" s="9"/>
      <c r="SWU178" s="9"/>
      <c r="SWW178" s="10">
        <v>4.8600000000000003</v>
      </c>
      <c r="SXB178">
        <v>33902247</v>
      </c>
      <c r="SXC178" t="s">
        <v>1645</v>
      </c>
      <c r="SXD178" t="s">
        <v>1646</v>
      </c>
      <c r="SXE178" t="s">
        <v>1234</v>
      </c>
      <c r="SXF178" t="s">
        <v>1647</v>
      </c>
      <c r="SXG178" t="s">
        <v>1648</v>
      </c>
      <c r="SXH178" t="s">
        <v>14</v>
      </c>
      <c r="SXI178" s="9">
        <v>45488</v>
      </c>
      <c r="SXJ178" s="9"/>
      <c r="SXK178" s="9"/>
      <c r="SXM178" s="10">
        <v>4.8600000000000003</v>
      </c>
      <c r="SXR178">
        <v>33902247</v>
      </c>
      <c r="SXS178" t="s">
        <v>1645</v>
      </c>
      <c r="SXT178" t="s">
        <v>1646</v>
      </c>
      <c r="SXU178" t="s">
        <v>1234</v>
      </c>
      <c r="SXV178" t="s">
        <v>1647</v>
      </c>
      <c r="SXW178" t="s">
        <v>1648</v>
      </c>
      <c r="SXX178" t="s">
        <v>14</v>
      </c>
      <c r="SXY178" s="9">
        <v>45488</v>
      </c>
      <c r="SXZ178" s="9"/>
      <c r="SYA178" s="9"/>
      <c r="SYC178" s="10">
        <v>4.8600000000000003</v>
      </c>
      <c r="SYH178">
        <v>33902247</v>
      </c>
      <c r="SYI178" t="s">
        <v>1645</v>
      </c>
      <c r="SYJ178" t="s">
        <v>1646</v>
      </c>
      <c r="SYK178" t="s">
        <v>1234</v>
      </c>
      <c r="SYL178" t="s">
        <v>1647</v>
      </c>
      <c r="SYM178" t="s">
        <v>1648</v>
      </c>
      <c r="SYN178" t="s">
        <v>14</v>
      </c>
      <c r="SYO178" s="9">
        <v>45488</v>
      </c>
      <c r="SYP178" s="9"/>
      <c r="SYQ178" s="9"/>
      <c r="SYS178" s="10">
        <v>4.8600000000000003</v>
      </c>
      <c r="SYX178">
        <v>33902247</v>
      </c>
      <c r="SYY178" t="s">
        <v>1645</v>
      </c>
      <c r="SYZ178" t="s">
        <v>1646</v>
      </c>
      <c r="SZA178" t="s">
        <v>1234</v>
      </c>
      <c r="SZB178" t="s">
        <v>1647</v>
      </c>
      <c r="SZC178" t="s">
        <v>1648</v>
      </c>
      <c r="SZD178" t="s">
        <v>14</v>
      </c>
      <c r="SZE178" s="9">
        <v>45488</v>
      </c>
      <c r="SZF178" s="9"/>
      <c r="SZG178" s="9"/>
      <c r="SZI178" s="10">
        <v>4.8600000000000003</v>
      </c>
      <c r="SZN178">
        <v>33902247</v>
      </c>
      <c r="SZO178" t="s">
        <v>1645</v>
      </c>
      <c r="SZP178" t="s">
        <v>1646</v>
      </c>
      <c r="SZQ178" t="s">
        <v>1234</v>
      </c>
      <c r="SZR178" t="s">
        <v>1647</v>
      </c>
      <c r="SZS178" t="s">
        <v>1648</v>
      </c>
      <c r="SZT178" t="s">
        <v>14</v>
      </c>
      <c r="SZU178" s="9">
        <v>45488</v>
      </c>
      <c r="SZV178" s="9"/>
      <c r="SZW178" s="9"/>
      <c r="SZY178" s="10">
        <v>4.8600000000000003</v>
      </c>
      <c r="TAD178">
        <v>33902247</v>
      </c>
      <c r="TAE178" t="s">
        <v>1645</v>
      </c>
      <c r="TAF178" t="s">
        <v>1646</v>
      </c>
      <c r="TAG178" t="s">
        <v>1234</v>
      </c>
      <c r="TAH178" t="s">
        <v>1647</v>
      </c>
      <c r="TAI178" t="s">
        <v>1648</v>
      </c>
      <c r="TAJ178" t="s">
        <v>14</v>
      </c>
      <c r="TAK178" s="9">
        <v>45488</v>
      </c>
      <c r="TAL178" s="9"/>
      <c r="TAM178" s="9"/>
      <c r="TAO178" s="10">
        <v>4.8600000000000003</v>
      </c>
      <c r="TAT178">
        <v>33902247</v>
      </c>
      <c r="TAU178" t="s">
        <v>1645</v>
      </c>
      <c r="TAV178" t="s">
        <v>1646</v>
      </c>
      <c r="TAW178" t="s">
        <v>1234</v>
      </c>
      <c r="TAX178" t="s">
        <v>1647</v>
      </c>
      <c r="TAY178" t="s">
        <v>1648</v>
      </c>
      <c r="TAZ178" t="s">
        <v>14</v>
      </c>
      <c r="TBA178" s="9">
        <v>45488</v>
      </c>
      <c r="TBB178" s="9"/>
      <c r="TBC178" s="9"/>
      <c r="TBE178" s="10">
        <v>4.8600000000000003</v>
      </c>
      <c r="TBJ178">
        <v>33902247</v>
      </c>
      <c r="TBK178" t="s">
        <v>1645</v>
      </c>
      <c r="TBL178" t="s">
        <v>1646</v>
      </c>
      <c r="TBM178" t="s">
        <v>1234</v>
      </c>
      <c r="TBN178" t="s">
        <v>1647</v>
      </c>
      <c r="TBO178" t="s">
        <v>1648</v>
      </c>
      <c r="TBP178" t="s">
        <v>14</v>
      </c>
      <c r="TBQ178" s="9">
        <v>45488</v>
      </c>
      <c r="TBR178" s="9"/>
      <c r="TBS178" s="9"/>
      <c r="TBU178" s="10">
        <v>4.8600000000000003</v>
      </c>
      <c r="TBZ178">
        <v>33902247</v>
      </c>
      <c r="TCA178" t="s">
        <v>1645</v>
      </c>
      <c r="TCB178" t="s">
        <v>1646</v>
      </c>
      <c r="TCC178" t="s">
        <v>1234</v>
      </c>
      <c r="TCD178" t="s">
        <v>1647</v>
      </c>
      <c r="TCE178" t="s">
        <v>1648</v>
      </c>
      <c r="TCF178" t="s">
        <v>14</v>
      </c>
      <c r="TCG178" s="9">
        <v>45488</v>
      </c>
      <c r="TCH178" s="9"/>
      <c r="TCI178" s="9"/>
      <c r="TCK178" s="10">
        <v>4.8600000000000003</v>
      </c>
      <c r="TCP178">
        <v>33902247</v>
      </c>
      <c r="TCQ178" t="s">
        <v>1645</v>
      </c>
      <c r="TCR178" t="s">
        <v>1646</v>
      </c>
      <c r="TCS178" t="s">
        <v>1234</v>
      </c>
      <c r="TCT178" t="s">
        <v>1647</v>
      </c>
      <c r="TCU178" t="s">
        <v>1648</v>
      </c>
      <c r="TCV178" t="s">
        <v>14</v>
      </c>
      <c r="TCW178" s="9">
        <v>45488</v>
      </c>
      <c r="TCX178" s="9"/>
      <c r="TCY178" s="9"/>
      <c r="TDA178" s="10">
        <v>4.8600000000000003</v>
      </c>
      <c r="TDF178">
        <v>33902247</v>
      </c>
      <c r="TDG178" t="s">
        <v>1645</v>
      </c>
      <c r="TDH178" t="s">
        <v>1646</v>
      </c>
      <c r="TDI178" t="s">
        <v>1234</v>
      </c>
      <c r="TDJ178" t="s">
        <v>1647</v>
      </c>
      <c r="TDK178" t="s">
        <v>1648</v>
      </c>
      <c r="TDL178" t="s">
        <v>14</v>
      </c>
      <c r="TDM178" s="9">
        <v>45488</v>
      </c>
      <c r="TDN178" s="9"/>
      <c r="TDO178" s="9"/>
      <c r="TDQ178" s="10">
        <v>4.8600000000000003</v>
      </c>
      <c r="TDV178">
        <v>33902247</v>
      </c>
      <c r="TDW178" t="s">
        <v>1645</v>
      </c>
      <c r="TDX178" t="s">
        <v>1646</v>
      </c>
      <c r="TDY178" t="s">
        <v>1234</v>
      </c>
      <c r="TDZ178" t="s">
        <v>1647</v>
      </c>
      <c r="TEA178" t="s">
        <v>1648</v>
      </c>
      <c r="TEB178" t="s">
        <v>14</v>
      </c>
      <c r="TEC178" s="9">
        <v>45488</v>
      </c>
      <c r="TED178" s="9"/>
      <c r="TEE178" s="9"/>
      <c r="TEG178" s="10">
        <v>4.8600000000000003</v>
      </c>
      <c r="TEL178">
        <v>33902247</v>
      </c>
      <c r="TEM178" t="s">
        <v>1645</v>
      </c>
      <c r="TEN178" t="s">
        <v>1646</v>
      </c>
      <c r="TEO178" t="s">
        <v>1234</v>
      </c>
      <c r="TEP178" t="s">
        <v>1647</v>
      </c>
      <c r="TEQ178" t="s">
        <v>1648</v>
      </c>
      <c r="TER178" t="s">
        <v>14</v>
      </c>
      <c r="TES178" s="9">
        <v>45488</v>
      </c>
      <c r="TET178" s="9"/>
      <c r="TEU178" s="9"/>
      <c r="TEW178" s="10">
        <v>4.8600000000000003</v>
      </c>
      <c r="TFB178">
        <v>33902247</v>
      </c>
      <c r="TFC178" t="s">
        <v>1645</v>
      </c>
      <c r="TFD178" t="s">
        <v>1646</v>
      </c>
      <c r="TFE178" t="s">
        <v>1234</v>
      </c>
      <c r="TFF178" t="s">
        <v>1647</v>
      </c>
      <c r="TFG178" t="s">
        <v>1648</v>
      </c>
      <c r="TFH178" t="s">
        <v>14</v>
      </c>
      <c r="TFI178" s="9">
        <v>45488</v>
      </c>
      <c r="TFJ178" s="9"/>
      <c r="TFK178" s="9"/>
      <c r="TFM178" s="10">
        <v>4.8600000000000003</v>
      </c>
      <c r="TFR178">
        <v>33902247</v>
      </c>
      <c r="TFS178" t="s">
        <v>1645</v>
      </c>
      <c r="TFT178" t="s">
        <v>1646</v>
      </c>
      <c r="TFU178" t="s">
        <v>1234</v>
      </c>
      <c r="TFV178" t="s">
        <v>1647</v>
      </c>
      <c r="TFW178" t="s">
        <v>1648</v>
      </c>
      <c r="TFX178" t="s">
        <v>14</v>
      </c>
      <c r="TFY178" s="9">
        <v>45488</v>
      </c>
      <c r="TFZ178" s="9"/>
      <c r="TGA178" s="9"/>
      <c r="TGC178" s="10">
        <v>4.8600000000000003</v>
      </c>
      <c r="TGH178">
        <v>33902247</v>
      </c>
      <c r="TGI178" t="s">
        <v>1645</v>
      </c>
      <c r="TGJ178" t="s">
        <v>1646</v>
      </c>
      <c r="TGK178" t="s">
        <v>1234</v>
      </c>
      <c r="TGL178" t="s">
        <v>1647</v>
      </c>
      <c r="TGM178" t="s">
        <v>1648</v>
      </c>
      <c r="TGN178" t="s">
        <v>14</v>
      </c>
      <c r="TGO178" s="9">
        <v>45488</v>
      </c>
      <c r="TGP178" s="9"/>
      <c r="TGQ178" s="9"/>
      <c r="TGS178" s="10">
        <v>4.8600000000000003</v>
      </c>
      <c r="TGX178">
        <v>33902247</v>
      </c>
      <c r="TGY178" t="s">
        <v>1645</v>
      </c>
      <c r="TGZ178" t="s">
        <v>1646</v>
      </c>
      <c r="THA178" t="s">
        <v>1234</v>
      </c>
      <c r="THB178" t="s">
        <v>1647</v>
      </c>
      <c r="THC178" t="s">
        <v>1648</v>
      </c>
      <c r="THD178" t="s">
        <v>14</v>
      </c>
      <c r="THE178" s="9">
        <v>45488</v>
      </c>
      <c r="THF178" s="9"/>
      <c r="THG178" s="9"/>
      <c r="THI178" s="10">
        <v>4.8600000000000003</v>
      </c>
      <c r="THN178">
        <v>33902247</v>
      </c>
      <c r="THO178" t="s">
        <v>1645</v>
      </c>
      <c r="THP178" t="s">
        <v>1646</v>
      </c>
      <c r="THQ178" t="s">
        <v>1234</v>
      </c>
      <c r="THR178" t="s">
        <v>1647</v>
      </c>
      <c r="THS178" t="s">
        <v>1648</v>
      </c>
      <c r="THT178" t="s">
        <v>14</v>
      </c>
      <c r="THU178" s="9">
        <v>45488</v>
      </c>
      <c r="THV178" s="9"/>
      <c r="THW178" s="9"/>
      <c r="THY178" s="10">
        <v>4.8600000000000003</v>
      </c>
      <c r="TID178">
        <v>33902247</v>
      </c>
      <c r="TIE178" t="s">
        <v>1645</v>
      </c>
      <c r="TIF178" t="s">
        <v>1646</v>
      </c>
      <c r="TIG178" t="s">
        <v>1234</v>
      </c>
      <c r="TIH178" t="s">
        <v>1647</v>
      </c>
      <c r="TII178" t="s">
        <v>1648</v>
      </c>
      <c r="TIJ178" t="s">
        <v>14</v>
      </c>
      <c r="TIK178" s="9">
        <v>45488</v>
      </c>
      <c r="TIL178" s="9"/>
      <c r="TIM178" s="9"/>
      <c r="TIO178" s="10">
        <v>4.8600000000000003</v>
      </c>
      <c r="TIT178">
        <v>33902247</v>
      </c>
      <c r="TIU178" t="s">
        <v>1645</v>
      </c>
      <c r="TIV178" t="s">
        <v>1646</v>
      </c>
      <c r="TIW178" t="s">
        <v>1234</v>
      </c>
      <c r="TIX178" t="s">
        <v>1647</v>
      </c>
      <c r="TIY178" t="s">
        <v>1648</v>
      </c>
      <c r="TIZ178" t="s">
        <v>14</v>
      </c>
      <c r="TJA178" s="9">
        <v>45488</v>
      </c>
      <c r="TJB178" s="9"/>
      <c r="TJC178" s="9"/>
      <c r="TJE178" s="10">
        <v>4.8600000000000003</v>
      </c>
      <c r="TJJ178">
        <v>33902247</v>
      </c>
      <c r="TJK178" t="s">
        <v>1645</v>
      </c>
      <c r="TJL178" t="s">
        <v>1646</v>
      </c>
      <c r="TJM178" t="s">
        <v>1234</v>
      </c>
      <c r="TJN178" t="s">
        <v>1647</v>
      </c>
      <c r="TJO178" t="s">
        <v>1648</v>
      </c>
      <c r="TJP178" t="s">
        <v>14</v>
      </c>
      <c r="TJQ178" s="9">
        <v>45488</v>
      </c>
      <c r="TJR178" s="9"/>
      <c r="TJS178" s="9"/>
      <c r="TJU178" s="10">
        <v>4.8600000000000003</v>
      </c>
      <c r="TJZ178">
        <v>33902247</v>
      </c>
      <c r="TKA178" t="s">
        <v>1645</v>
      </c>
      <c r="TKB178" t="s">
        <v>1646</v>
      </c>
      <c r="TKC178" t="s">
        <v>1234</v>
      </c>
      <c r="TKD178" t="s">
        <v>1647</v>
      </c>
      <c r="TKE178" t="s">
        <v>1648</v>
      </c>
      <c r="TKF178" t="s">
        <v>14</v>
      </c>
      <c r="TKG178" s="9">
        <v>45488</v>
      </c>
      <c r="TKH178" s="9"/>
      <c r="TKI178" s="9"/>
      <c r="TKK178" s="10">
        <v>4.8600000000000003</v>
      </c>
      <c r="TKP178">
        <v>33902247</v>
      </c>
      <c r="TKQ178" t="s">
        <v>1645</v>
      </c>
      <c r="TKR178" t="s">
        <v>1646</v>
      </c>
      <c r="TKS178" t="s">
        <v>1234</v>
      </c>
      <c r="TKT178" t="s">
        <v>1647</v>
      </c>
      <c r="TKU178" t="s">
        <v>1648</v>
      </c>
      <c r="TKV178" t="s">
        <v>14</v>
      </c>
      <c r="TKW178" s="9">
        <v>45488</v>
      </c>
      <c r="TKX178" s="9"/>
      <c r="TKY178" s="9"/>
      <c r="TLA178" s="10">
        <v>4.8600000000000003</v>
      </c>
      <c r="TLF178">
        <v>33902247</v>
      </c>
      <c r="TLG178" t="s">
        <v>1645</v>
      </c>
      <c r="TLH178" t="s">
        <v>1646</v>
      </c>
      <c r="TLI178" t="s">
        <v>1234</v>
      </c>
      <c r="TLJ178" t="s">
        <v>1647</v>
      </c>
      <c r="TLK178" t="s">
        <v>1648</v>
      </c>
      <c r="TLL178" t="s">
        <v>14</v>
      </c>
      <c r="TLM178" s="9">
        <v>45488</v>
      </c>
      <c r="TLN178" s="9"/>
      <c r="TLO178" s="9"/>
      <c r="TLQ178" s="10">
        <v>4.8600000000000003</v>
      </c>
      <c r="TLV178">
        <v>33902247</v>
      </c>
      <c r="TLW178" t="s">
        <v>1645</v>
      </c>
      <c r="TLX178" t="s">
        <v>1646</v>
      </c>
      <c r="TLY178" t="s">
        <v>1234</v>
      </c>
      <c r="TLZ178" t="s">
        <v>1647</v>
      </c>
      <c r="TMA178" t="s">
        <v>1648</v>
      </c>
      <c r="TMB178" t="s">
        <v>14</v>
      </c>
      <c r="TMC178" s="9">
        <v>45488</v>
      </c>
      <c r="TMD178" s="9"/>
      <c r="TME178" s="9"/>
      <c r="TMG178" s="10">
        <v>4.8600000000000003</v>
      </c>
      <c r="TML178">
        <v>33902247</v>
      </c>
      <c r="TMM178" t="s">
        <v>1645</v>
      </c>
      <c r="TMN178" t="s">
        <v>1646</v>
      </c>
      <c r="TMO178" t="s">
        <v>1234</v>
      </c>
      <c r="TMP178" t="s">
        <v>1647</v>
      </c>
      <c r="TMQ178" t="s">
        <v>1648</v>
      </c>
      <c r="TMR178" t="s">
        <v>14</v>
      </c>
      <c r="TMS178" s="9">
        <v>45488</v>
      </c>
      <c r="TMT178" s="9"/>
      <c r="TMU178" s="9"/>
      <c r="TMW178" s="10">
        <v>4.8600000000000003</v>
      </c>
      <c r="TNB178">
        <v>33902247</v>
      </c>
      <c r="TNC178" t="s">
        <v>1645</v>
      </c>
      <c r="TND178" t="s">
        <v>1646</v>
      </c>
      <c r="TNE178" t="s">
        <v>1234</v>
      </c>
      <c r="TNF178" t="s">
        <v>1647</v>
      </c>
      <c r="TNG178" t="s">
        <v>1648</v>
      </c>
      <c r="TNH178" t="s">
        <v>14</v>
      </c>
      <c r="TNI178" s="9">
        <v>45488</v>
      </c>
      <c r="TNJ178" s="9"/>
      <c r="TNK178" s="9"/>
      <c r="TNM178" s="10">
        <v>4.8600000000000003</v>
      </c>
      <c r="TNR178">
        <v>33902247</v>
      </c>
      <c r="TNS178" t="s">
        <v>1645</v>
      </c>
      <c r="TNT178" t="s">
        <v>1646</v>
      </c>
      <c r="TNU178" t="s">
        <v>1234</v>
      </c>
      <c r="TNV178" t="s">
        <v>1647</v>
      </c>
      <c r="TNW178" t="s">
        <v>1648</v>
      </c>
      <c r="TNX178" t="s">
        <v>14</v>
      </c>
      <c r="TNY178" s="9">
        <v>45488</v>
      </c>
      <c r="TNZ178" s="9"/>
      <c r="TOA178" s="9"/>
      <c r="TOC178" s="10">
        <v>4.8600000000000003</v>
      </c>
      <c r="TOH178">
        <v>33902247</v>
      </c>
      <c r="TOI178" t="s">
        <v>1645</v>
      </c>
      <c r="TOJ178" t="s">
        <v>1646</v>
      </c>
      <c r="TOK178" t="s">
        <v>1234</v>
      </c>
      <c r="TOL178" t="s">
        <v>1647</v>
      </c>
      <c r="TOM178" t="s">
        <v>1648</v>
      </c>
      <c r="TON178" t="s">
        <v>14</v>
      </c>
      <c r="TOO178" s="9">
        <v>45488</v>
      </c>
      <c r="TOP178" s="9"/>
      <c r="TOQ178" s="9"/>
      <c r="TOS178" s="10">
        <v>4.8600000000000003</v>
      </c>
      <c r="TOX178">
        <v>33902247</v>
      </c>
      <c r="TOY178" t="s">
        <v>1645</v>
      </c>
      <c r="TOZ178" t="s">
        <v>1646</v>
      </c>
      <c r="TPA178" t="s">
        <v>1234</v>
      </c>
      <c r="TPB178" t="s">
        <v>1647</v>
      </c>
      <c r="TPC178" t="s">
        <v>1648</v>
      </c>
      <c r="TPD178" t="s">
        <v>14</v>
      </c>
      <c r="TPE178" s="9">
        <v>45488</v>
      </c>
      <c r="TPF178" s="9"/>
      <c r="TPG178" s="9"/>
      <c r="TPI178" s="10">
        <v>4.8600000000000003</v>
      </c>
      <c r="TPN178">
        <v>33902247</v>
      </c>
      <c r="TPO178" t="s">
        <v>1645</v>
      </c>
      <c r="TPP178" t="s">
        <v>1646</v>
      </c>
      <c r="TPQ178" t="s">
        <v>1234</v>
      </c>
      <c r="TPR178" t="s">
        <v>1647</v>
      </c>
      <c r="TPS178" t="s">
        <v>1648</v>
      </c>
      <c r="TPT178" t="s">
        <v>14</v>
      </c>
      <c r="TPU178" s="9">
        <v>45488</v>
      </c>
      <c r="TPV178" s="9"/>
      <c r="TPW178" s="9"/>
      <c r="TPY178" s="10">
        <v>4.8600000000000003</v>
      </c>
      <c r="TQD178">
        <v>33902247</v>
      </c>
      <c r="TQE178" t="s">
        <v>1645</v>
      </c>
      <c r="TQF178" t="s">
        <v>1646</v>
      </c>
      <c r="TQG178" t="s">
        <v>1234</v>
      </c>
      <c r="TQH178" t="s">
        <v>1647</v>
      </c>
      <c r="TQI178" t="s">
        <v>1648</v>
      </c>
      <c r="TQJ178" t="s">
        <v>14</v>
      </c>
      <c r="TQK178" s="9">
        <v>45488</v>
      </c>
      <c r="TQL178" s="9"/>
      <c r="TQM178" s="9"/>
      <c r="TQO178" s="10">
        <v>4.8600000000000003</v>
      </c>
      <c r="TQT178">
        <v>33902247</v>
      </c>
      <c r="TQU178" t="s">
        <v>1645</v>
      </c>
      <c r="TQV178" t="s">
        <v>1646</v>
      </c>
      <c r="TQW178" t="s">
        <v>1234</v>
      </c>
      <c r="TQX178" t="s">
        <v>1647</v>
      </c>
      <c r="TQY178" t="s">
        <v>1648</v>
      </c>
      <c r="TQZ178" t="s">
        <v>14</v>
      </c>
      <c r="TRA178" s="9">
        <v>45488</v>
      </c>
      <c r="TRB178" s="9"/>
      <c r="TRC178" s="9"/>
      <c r="TRE178" s="10">
        <v>4.8600000000000003</v>
      </c>
      <c r="TRJ178">
        <v>33902247</v>
      </c>
      <c r="TRK178" t="s">
        <v>1645</v>
      </c>
      <c r="TRL178" t="s">
        <v>1646</v>
      </c>
      <c r="TRM178" t="s">
        <v>1234</v>
      </c>
      <c r="TRN178" t="s">
        <v>1647</v>
      </c>
      <c r="TRO178" t="s">
        <v>1648</v>
      </c>
      <c r="TRP178" t="s">
        <v>14</v>
      </c>
      <c r="TRQ178" s="9">
        <v>45488</v>
      </c>
      <c r="TRR178" s="9"/>
      <c r="TRS178" s="9"/>
      <c r="TRU178" s="10">
        <v>4.8600000000000003</v>
      </c>
      <c r="TRZ178">
        <v>33902247</v>
      </c>
      <c r="TSA178" t="s">
        <v>1645</v>
      </c>
      <c r="TSB178" t="s">
        <v>1646</v>
      </c>
      <c r="TSC178" t="s">
        <v>1234</v>
      </c>
      <c r="TSD178" t="s">
        <v>1647</v>
      </c>
      <c r="TSE178" t="s">
        <v>1648</v>
      </c>
      <c r="TSF178" t="s">
        <v>14</v>
      </c>
      <c r="TSG178" s="9">
        <v>45488</v>
      </c>
      <c r="TSH178" s="9"/>
      <c r="TSI178" s="9"/>
      <c r="TSK178" s="10">
        <v>4.8600000000000003</v>
      </c>
      <c r="TSP178">
        <v>33902247</v>
      </c>
      <c r="TSQ178" t="s">
        <v>1645</v>
      </c>
      <c r="TSR178" t="s">
        <v>1646</v>
      </c>
      <c r="TSS178" t="s">
        <v>1234</v>
      </c>
      <c r="TST178" t="s">
        <v>1647</v>
      </c>
      <c r="TSU178" t="s">
        <v>1648</v>
      </c>
      <c r="TSV178" t="s">
        <v>14</v>
      </c>
      <c r="TSW178" s="9">
        <v>45488</v>
      </c>
      <c r="TSX178" s="9"/>
      <c r="TSY178" s="9"/>
      <c r="TTA178" s="10">
        <v>4.8600000000000003</v>
      </c>
      <c r="TTF178">
        <v>33902247</v>
      </c>
      <c r="TTG178" t="s">
        <v>1645</v>
      </c>
      <c r="TTH178" t="s">
        <v>1646</v>
      </c>
      <c r="TTI178" t="s">
        <v>1234</v>
      </c>
      <c r="TTJ178" t="s">
        <v>1647</v>
      </c>
      <c r="TTK178" t="s">
        <v>1648</v>
      </c>
      <c r="TTL178" t="s">
        <v>14</v>
      </c>
      <c r="TTM178" s="9">
        <v>45488</v>
      </c>
      <c r="TTN178" s="9"/>
      <c r="TTO178" s="9"/>
      <c r="TTQ178" s="10">
        <v>4.8600000000000003</v>
      </c>
      <c r="TTV178">
        <v>33902247</v>
      </c>
      <c r="TTW178" t="s">
        <v>1645</v>
      </c>
      <c r="TTX178" t="s">
        <v>1646</v>
      </c>
      <c r="TTY178" t="s">
        <v>1234</v>
      </c>
      <c r="TTZ178" t="s">
        <v>1647</v>
      </c>
      <c r="TUA178" t="s">
        <v>1648</v>
      </c>
      <c r="TUB178" t="s">
        <v>14</v>
      </c>
      <c r="TUC178" s="9">
        <v>45488</v>
      </c>
      <c r="TUD178" s="9"/>
      <c r="TUE178" s="9"/>
      <c r="TUG178" s="10">
        <v>4.8600000000000003</v>
      </c>
      <c r="TUL178">
        <v>33902247</v>
      </c>
      <c r="TUM178" t="s">
        <v>1645</v>
      </c>
      <c r="TUN178" t="s">
        <v>1646</v>
      </c>
      <c r="TUO178" t="s">
        <v>1234</v>
      </c>
      <c r="TUP178" t="s">
        <v>1647</v>
      </c>
      <c r="TUQ178" t="s">
        <v>1648</v>
      </c>
      <c r="TUR178" t="s">
        <v>14</v>
      </c>
      <c r="TUS178" s="9">
        <v>45488</v>
      </c>
      <c r="TUT178" s="9"/>
      <c r="TUU178" s="9"/>
      <c r="TUW178" s="10">
        <v>4.8600000000000003</v>
      </c>
      <c r="TVB178">
        <v>33902247</v>
      </c>
      <c r="TVC178" t="s">
        <v>1645</v>
      </c>
      <c r="TVD178" t="s">
        <v>1646</v>
      </c>
      <c r="TVE178" t="s">
        <v>1234</v>
      </c>
      <c r="TVF178" t="s">
        <v>1647</v>
      </c>
      <c r="TVG178" t="s">
        <v>1648</v>
      </c>
      <c r="TVH178" t="s">
        <v>14</v>
      </c>
      <c r="TVI178" s="9">
        <v>45488</v>
      </c>
      <c r="TVJ178" s="9"/>
      <c r="TVK178" s="9"/>
      <c r="TVM178" s="10">
        <v>4.8600000000000003</v>
      </c>
      <c r="TVR178">
        <v>33902247</v>
      </c>
      <c r="TVS178" t="s">
        <v>1645</v>
      </c>
      <c r="TVT178" t="s">
        <v>1646</v>
      </c>
      <c r="TVU178" t="s">
        <v>1234</v>
      </c>
      <c r="TVV178" t="s">
        <v>1647</v>
      </c>
      <c r="TVW178" t="s">
        <v>1648</v>
      </c>
      <c r="TVX178" t="s">
        <v>14</v>
      </c>
      <c r="TVY178" s="9">
        <v>45488</v>
      </c>
      <c r="TVZ178" s="9"/>
      <c r="TWA178" s="9"/>
      <c r="TWC178" s="10">
        <v>4.8600000000000003</v>
      </c>
      <c r="TWH178">
        <v>33902247</v>
      </c>
      <c r="TWI178" t="s">
        <v>1645</v>
      </c>
      <c r="TWJ178" t="s">
        <v>1646</v>
      </c>
      <c r="TWK178" t="s">
        <v>1234</v>
      </c>
      <c r="TWL178" t="s">
        <v>1647</v>
      </c>
      <c r="TWM178" t="s">
        <v>1648</v>
      </c>
      <c r="TWN178" t="s">
        <v>14</v>
      </c>
      <c r="TWO178" s="9">
        <v>45488</v>
      </c>
      <c r="TWP178" s="9"/>
      <c r="TWQ178" s="9"/>
      <c r="TWS178" s="10">
        <v>4.8600000000000003</v>
      </c>
      <c r="TWX178">
        <v>33902247</v>
      </c>
      <c r="TWY178" t="s">
        <v>1645</v>
      </c>
      <c r="TWZ178" t="s">
        <v>1646</v>
      </c>
      <c r="TXA178" t="s">
        <v>1234</v>
      </c>
      <c r="TXB178" t="s">
        <v>1647</v>
      </c>
      <c r="TXC178" t="s">
        <v>1648</v>
      </c>
      <c r="TXD178" t="s">
        <v>14</v>
      </c>
      <c r="TXE178" s="9">
        <v>45488</v>
      </c>
      <c r="TXF178" s="9"/>
      <c r="TXG178" s="9"/>
      <c r="TXI178" s="10">
        <v>4.8600000000000003</v>
      </c>
      <c r="TXN178">
        <v>33902247</v>
      </c>
      <c r="TXO178" t="s">
        <v>1645</v>
      </c>
      <c r="TXP178" t="s">
        <v>1646</v>
      </c>
      <c r="TXQ178" t="s">
        <v>1234</v>
      </c>
      <c r="TXR178" t="s">
        <v>1647</v>
      </c>
      <c r="TXS178" t="s">
        <v>1648</v>
      </c>
      <c r="TXT178" t="s">
        <v>14</v>
      </c>
      <c r="TXU178" s="9">
        <v>45488</v>
      </c>
      <c r="TXV178" s="9"/>
      <c r="TXW178" s="9"/>
      <c r="TXY178" s="10">
        <v>4.8600000000000003</v>
      </c>
      <c r="TYD178">
        <v>33902247</v>
      </c>
      <c r="TYE178" t="s">
        <v>1645</v>
      </c>
      <c r="TYF178" t="s">
        <v>1646</v>
      </c>
      <c r="TYG178" t="s">
        <v>1234</v>
      </c>
      <c r="TYH178" t="s">
        <v>1647</v>
      </c>
      <c r="TYI178" t="s">
        <v>1648</v>
      </c>
      <c r="TYJ178" t="s">
        <v>14</v>
      </c>
      <c r="TYK178" s="9">
        <v>45488</v>
      </c>
      <c r="TYL178" s="9"/>
      <c r="TYM178" s="9"/>
      <c r="TYO178" s="10">
        <v>4.8600000000000003</v>
      </c>
      <c r="TYT178">
        <v>33902247</v>
      </c>
      <c r="TYU178" t="s">
        <v>1645</v>
      </c>
      <c r="TYV178" t="s">
        <v>1646</v>
      </c>
      <c r="TYW178" t="s">
        <v>1234</v>
      </c>
      <c r="TYX178" t="s">
        <v>1647</v>
      </c>
      <c r="TYY178" t="s">
        <v>1648</v>
      </c>
      <c r="TYZ178" t="s">
        <v>14</v>
      </c>
      <c r="TZA178" s="9">
        <v>45488</v>
      </c>
      <c r="TZB178" s="9"/>
      <c r="TZC178" s="9"/>
      <c r="TZE178" s="10">
        <v>4.8600000000000003</v>
      </c>
      <c r="TZJ178">
        <v>33902247</v>
      </c>
      <c r="TZK178" t="s">
        <v>1645</v>
      </c>
      <c r="TZL178" t="s">
        <v>1646</v>
      </c>
      <c r="TZM178" t="s">
        <v>1234</v>
      </c>
      <c r="TZN178" t="s">
        <v>1647</v>
      </c>
      <c r="TZO178" t="s">
        <v>1648</v>
      </c>
      <c r="TZP178" t="s">
        <v>14</v>
      </c>
      <c r="TZQ178" s="9">
        <v>45488</v>
      </c>
      <c r="TZR178" s="9"/>
      <c r="TZS178" s="9"/>
      <c r="TZU178" s="10">
        <v>4.8600000000000003</v>
      </c>
      <c r="TZZ178">
        <v>33902247</v>
      </c>
      <c r="UAA178" t="s">
        <v>1645</v>
      </c>
      <c r="UAB178" t="s">
        <v>1646</v>
      </c>
      <c r="UAC178" t="s">
        <v>1234</v>
      </c>
      <c r="UAD178" t="s">
        <v>1647</v>
      </c>
      <c r="UAE178" t="s">
        <v>1648</v>
      </c>
      <c r="UAF178" t="s">
        <v>14</v>
      </c>
      <c r="UAG178" s="9">
        <v>45488</v>
      </c>
      <c r="UAH178" s="9"/>
      <c r="UAI178" s="9"/>
      <c r="UAK178" s="10">
        <v>4.8600000000000003</v>
      </c>
      <c r="UAP178">
        <v>33902247</v>
      </c>
      <c r="UAQ178" t="s">
        <v>1645</v>
      </c>
      <c r="UAR178" t="s">
        <v>1646</v>
      </c>
      <c r="UAS178" t="s">
        <v>1234</v>
      </c>
      <c r="UAT178" t="s">
        <v>1647</v>
      </c>
      <c r="UAU178" t="s">
        <v>1648</v>
      </c>
      <c r="UAV178" t="s">
        <v>14</v>
      </c>
      <c r="UAW178" s="9">
        <v>45488</v>
      </c>
      <c r="UAX178" s="9"/>
      <c r="UAY178" s="9"/>
      <c r="UBA178" s="10">
        <v>4.8600000000000003</v>
      </c>
      <c r="UBF178">
        <v>33902247</v>
      </c>
      <c r="UBG178" t="s">
        <v>1645</v>
      </c>
      <c r="UBH178" t="s">
        <v>1646</v>
      </c>
      <c r="UBI178" t="s">
        <v>1234</v>
      </c>
      <c r="UBJ178" t="s">
        <v>1647</v>
      </c>
      <c r="UBK178" t="s">
        <v>1648</v>
      </c>
      <c r="UBL178" t="s">
        <v>14</v>
      </c>
      <c r="UBM178" s="9">
        <v>45488</v>
      </c>
      <c r="UBN178" s="9"/>
      <c r="UBO178" s="9"/>
      <c r="UBQ178" s="10">
        <v>4.8600000000000003</v>
      </c>
      <c r="UBV178">
        <v>33902247</v>
      </c>
      <c r="UBW178" t="s">
        <v>1645</v>
      </c>
      <c r="UBX178" t="s">
        <v>1646</v>
      </c>
      <c r="UBY178" t="s">
        <v>1234</v>
      </c>
      <c r="UBZ178" t="s">
        <v>1647</v>
      </c>
      <c r="UCA178" t="s">
        <v>1648</v>
      </c>
      <c r="UCB178" t="s">
        <v>14</v>
      </c>
      <c r="UCC178" s="9">
        <v>45488</v>
      </c>
      <c r="UCD178" s="9"/>
      <c r="UCE178" s="9"/>
      <c r="UCG178" s="10">
        <v>4.8600000000000003</v>
      </c>
      <c r="UCL178">
        <v>33902247</v>
      </c>
      <c r="UCM178" t="s">
        <v>1645</v>
      </c>
      <c r="UCN178" t="s">
        <v>1646</v>
      </c>
      <c r="UCO178" t="s">
        <v>1234</v>
      </c>
      <c r="UCP178" t="s">
        <v>1647</v>
      </c>
      <c r="UCQ178" t="s">
        <v>1648</v>
      </c>
      <c r="UCR178" t="s">
        <v>14</v>
      </c>
      <c r="UCS178" s="9">
        <v>45488</v>
      </c>
      <c r="UCT178" s="9"/>
      <c r="UCU178" s="9"/>
      <c r="UCW178" s="10">
        <v>4.8600000000000003</v>
      </c>
      <c r="UDB178">
        <v>33902247</v>
      </c>
      <c r="UDC178" t="s">
        <v>1645</v>
      </c>
      <c r="UDD178" t="s">
        <v>1646</v>
      </c>
      <c r="UDE178" t="s">
        <v>1234</v>
      </c>
      <c r="UDF178" t="s">
        <v>1647</v>
      </c>
      <c r="UDG178" t="s">
        <v>1648</v>
      </c>
      <c r="UDH178" t="s">
        <v>14</v>
      </c>
      <c r="UDI178" s="9">
        <v>45488</v>
      </c>
      <c r="UDJ178" s="9"/>
      <c r="UDK178" s="9"/>
      <c r="UDM178" s="10">
        <v>4.8600000000000003</v>
      </c>
      <c r="UDR178">
        <v>33902247</v>
      </c>
      <c r="UDS178" t="s">
        <v>1645</v>
      </c>
      <c r="UDT178" t="s">
        <v>1646</v>
      </c>
      <c r="UDU178" t="s">
        <v>1234</v>
      </c>
      <c r="UDV178" t="s">
        <v>1647</v>
      </c>
      <c r="UDW178" t="s">
        <v>1648</v>
      </c>
      <c r="UDX178" t="s">
        <v>14</v>
      </c>
      <c r="UDY178" s="9">
        <v>45488</v>
      </c>
      <c r="UDZ178" s="9"/>
      <c r="UEA178" s="9"/>
      <c r="UEC178" s="10">
        <v>4.8600000000000003</v>
      </c>
      <c r="UEH178">
        <v>33902247</v>
      </c>
      <c r="UEI178" t="s">
        <v>1645</v>
      </c>
      <c r="UEJ178" t="s">
        <v>1646</v>
      </c>
      <c r="UEK178" t="s">
        <v>1234</v>
      </c>
      <c r="UEL178" t="s">
        <v>1647</v>
      </c>
      <c r="UEM178" t="s">
        <v>1648</v>
      </c>
      <c r="UEN178" t="s">
        <v>14</v>
      </c>
      <c r="UEO178" s="9">
        <v>45488</v>
      </c>
      <c r="UEP178" s="9"/>
      <c r="UEQ178" s="9"/>
      <c r="UES178" s="10">
        <v>4.8600000000000003</v>
      </c>
      <c r="UEX178">
        <v>33902247</v>
      </c>
      <c r="UEY178" t="s">
        <v>1645</v>
      </c>
      <c r="UEZ178" t="s">
        <v>1646</v>
      </c>
      <c r="UFA178" t="s">
        <v>1234</v>
      </c>
      <c r="UFB178" t="s">
        <v>1647</v>
      </c>
      <c r="UFC178" t="s">
        <v>1648</v>
      </c>
      <c r="UFD178" t="s">
        <v>14</v>
      </c>
      <c r="UFE178" s="9">
        <v>45488</v>
      </c>
      <c r="UFF178" s="9"/>
      <c r="UFG178" s="9"/>
      <c r="UFI178" s="10">
        <v>4.8600000000000003</v>
      </c>
      <c r="UFN178">
        <v>33902247</v>
      </c>
      <c r="UFO178" t="s">
        <v>1645</v>
      </c>
      <c r="UFP178" t="s">
        <v>1646</v>
      </c>
      <c r="UFQ178" t="s">
        <v>1234</v>
      </c>
      <c r="UFR178" t="s">
        <v>1647</v>
      </c>
      <c r="UFS178" t="s">
        <v>1648</v>
      </c>
      <c r="UFT178" t="s">
        <v>14</v>
      </c>
      <c r="UFU178" s="9">
        <v>45488</v>
      </c>
      <c r="UFV178" s="9"/>
      <c r="UFW178" s="9"/>
      <c r="UFY178" s="10">
        <v>4.8600000000000003</v>
      </c>
      <c r="UGD178">
        <v>33902247</v>
      </c>
      <c r="UGE178" t="s">
        <v>1645</v>
      </c>
      <c r="UGF178" t="s">
        <v>1646</v>
      </c>
      <c r="UGG178" t="s">
        <v>1234</v>
      </c>
      <c r="UGH178" t="s">
        <v>1647</v>
      </c>
      <c r="UGI178" t="s">
        <v>1648</v>
      </c>
      <c r="UGJ178" t="s">
        <v>14</v>
      </c>
      <c r="UGK178" s="9">
        <v>45488</v>
      </c>
      <c r="UGL178" s="9"/>
      <c r="UGM178" s="9"/>
      <c r="UGO178" s="10">
        <v>4.8600000000000003</v>
      </c>
      <c r="UGT178">
        <v>33902247</v>
      </c>
      <c r="UGU178" t="s">
        <v>1645</v>
      </c>
      <c r="UGV178" t="s">
        <v>1646</v>
      </c>
      <c r="UGW178" t="s">
        <v>1234</v>
      </c>
      <c r="UGX178" t="s">
        <v>1647</v>
      </c>
      <c r="UGY178" t="s">
        <v>1648</v>
      </c>
      <c r="UGZ178" t="s">
        <v>14</v>
      </c>
      <c r="UHA178" s="9">
        <v>45488</v>
      </c>
      <c r="UHB178" s="9"/>
      <c r="UHC178" s="9"/>
      <c r="UHE178" s="10">
        <v>4.8600000000000003</v>
      </c>
      <c r="UHJ178">
        <v>33902247</v>
      </c>
      <c r="UHK178" t="s">
        <v>1645</v>
      </c>
      <c r="UHL178" t="s">
        <v>1646</v>
      </c>
      <c r="UHM178" t="s">
        <v>1234</v>
      </c>
      <c r="UHN178" t="s">
        <v>1647</v>
      </c>
      <c r="UHO178" t="s">
        <v>1648</v>
      </c>
      <c r="UHP178" t="s">
        <v>14</v>
      </c>
      <c r="UHQ178" s="9">
        <v>45488</v>
      </c>
      <c r="UHR178" s="9"/>
      <c r="UHS178" s="9"/>
      <c r="UHU178" s="10">
        <v>4.8600000000000003</v>
      </c>
      <c r="UHZ178">
        <v>33902247</v>
      </c>
      <c r="UIA178" t="s">
        <v>1645</v>
      </c>
      <c r="UIB178" t="s">
        <v>1646</v>
      </c>
      <c r="UIC178" t="s">
        <v>1234</v>
      </c>
      <c r="UID178" t="s">
        <v>1647</v>
      </c>
      <c r="UIE178" t="s">
        <v>1648</v>
      </c>
      <c r="UIF178" t="s">
        <v>14</v>
      </c>
      <c r="UIG178" s="9">
        <v>45488</v>
      </c>
      <c r="UIH178" s="9"/>
      <c r="UII178" s="9"/>
      <c r="UIK178" s="10">
        <v>4.8600000000000003</v>
      </c>
      <c r="UIP178">
        <v>33902247</v>
      </c>
      <c r="UIQ178" t="s">
        <v>1645</v>
      </c>
      <c r="UIR178" t="s">
        <v>1646</v>
      </c>
      <c r="UIS178" t="s">
        <v>1234</v>
      </c>
      <c r="UIT178" t="s">
        <v>1647</v>
      </c>
      <c r="UIU178" t="s">
        <v>1648</v>
      </c>
      <c r="UIV178" t="s">
        <v>14</v>
      </c>
      <c r="UIW178" s="9">
        <v>45488</v>
      </c>
      <c r="UIX178" s="9"/>
      <c r="UIY178" s="9"/>
      <c r="UJA178" s="10">
        <v>4.8600000000000003</v>
      </c>
      <c r="UJF178">
        <v>33902247</v>
      </c>
      <c r="UJG178" t="s">
        <v>1645</v>
      </c>
      <c r="UJH178" t="s">
        <v>1646</v>
      </c>
      <c r="UJI178" t="s">
        <v>1234</v>
      </c>
      <c r="UJJ178" t="s">
        <v>1647</v>
      </c>
      <c r="UJK178" t="s">
        <v>1648</v>
      </c>
      <c r="UJL178" t="s">
        <v>14</v>
      </c>
      <c r="UJM178" s="9">
        <v>45488</v>
      </c>
      <c r="UJN178" s="9"/>
      <c r="UJO178" s="9"/>
      <c r="UJQ178" s="10">
        <v>4.8600000000000003</v>
      </c>
      <c r="UJV178">
        <v>33902247</v>
      </c>
      <c r="UJW178" t="s">
        <v>1645</v>
      </c>
      <c r="UJX178" t="s">
        <v>1646</v>
      </c>
      <c r="UJY178" t="s">
        <v>1234</v>
      </c>
      <c r="UJZ178" t="s">
        <v>1647</v>
      </c>
      <c r="UKA178" t="s">
        <v>1648</v>
      </c>
      <c r="UKB178" t="s">
        <v>14</v>
      </c>
      <c r="UKC178" s="9">
        <v>45488</v>
      </c>
      <c r="UKD178" s="9"/>
      <c r="UKE178" s="9"/>
      <c r="UKG178" s="10">
        <v>4.8600000000000003</v>
      </c>
      <c r="UKL178">
        <v>33902247</v>
      </c>
      <c r="UKM178" t="s">
        <v>1645</v>
      </c>
      <c r="UKN178" t="s">
        <v>1646</v>
      </c>
      <c r="UKO178" t="s">
        <v>1234</v>
      </c>
      <c r="UKP178" t="s">
        <v>1647</v>
      </c>
      <c r="UKQ178" t="s">
        <v>1648</v>
      </c>
      <c r="UKR178" t="s">
        <v>14</v>
      </c>
      <c r="UKS178" s="9">
        <v>45488</v>
      </c>
      <c r="UKT178" s="9"/>
      <c r="UKU178" s="9"/>
      <c r="UKW178" s="10">
        <v>4.8600000000000003</v>
      </c>
      <c r="ULB178">
        <v>33902247</v>
      </c>
      <c r="ULC178" t="s">
        <v>1645</v>
      </c>
      <c r="ULD178" t="s">
        <v>1646</v>
      </c>
      <c r="ULE178" t="s">
        <v>1234</v>
      </c>
      <c r="ULF178" t="s">
        <v>1647</v>
      </c>
      <c r="ULG178" t="s">
        <v>1648</v>
      </c>
      <c r="ULH178" t="s">
        <v>14</v>
      </c>
      <c r="ULI178" s="9">
        <v>45488</v>
      </c>
      <c r="ULJ178" s="9"/>
      <c r="ULK178" s="9"/>
      <c r="ULM178" s="10">
        <v>4.8600000000000003</v>
      </c>
      <c r="ULR178">
        <v>33902247</v>
      </c>
      <c r="ULS178" t="s">
        <v>1645</v>
      </c>
      <c r="ULT178" t="s">
        <v>1646</v>
      </c>
      <c r="ULU178" t="s">
        <v>1234</v>
      </c>
      <c r="ULV178" t="s">
        <v>1647</v>
      </c>
      <c r="ULW178" t="s">
        <v>1648</v>
      </c>
      <c r="ULX178" t="s">
        <v>14</v>
      </c>
      <c r="ULY178" s="9">
        <v>45488</v>
      </c>
      <c r="ULZ178" s="9"/>
      <c r="UMA178" s="9"/>
      <c r="UMC178" s="10">
        <v>4.8600000000000003</v>
      </c>
      <c r="UMH178">
        <v>33902247</v>
      </c>
      <c r="UMI178" t="s">
        <v>1645</v>
      </c>
      <c r="UMJ178" t="s">
        <v>1646</v>
      </c>
      <c r="UMK178" t="s">
        <v>1234</v>
      </c>
      <c r="UML178" t="s">
        <v>1647</v>
      </c>
      <c r="UMM178" t="s">
        <v>1648</v>
      </c>
      <c r="UMN178" t="s">
        <v>14</v>
      </c>
      <c r="UMO178" s="9">
        <v>45488</v>
      </c>
      <c r="UMP178" s="9"/>
      <c r="UMQ178" s="9"/>
      <c r="UMS178" s="10">
        <v>4.8600000000000003</v>
      </c>
      <c r="UMX178">
        <v>33902247</v>
      </c>
      <c r="UMY178" t="s">
        <v>1645</v>
      </c>
      <c r="UMZ178" t="s">
        <v>1646</v>
      </c>
      <c r="UNA178" t="s">
        <v>1234</v>
      </c>
      <c r="UNB178" t="s">
        <v>1647</v>
      </c>
      <c r="UNC178" t="s">
        <v>1648</v>
      </c>
      <c r="UND178" t="s">
        <v>14</v>
      </c>
      <c r="UNE178" s="9">
        <v>45488</v>
      </c>
      <c r="UNF178" s="9"/>
      <c r="UNG178" s="9"/>
      <c r="UNI178" s="10">
        <v>4.8600000000000003</v>
      </c>
      <c r="UNN178">
        <v>33902247</v>
      </c>
      <c r="UNO178" t="s">
        <v>1645</v>
      </c>
      <c r="UNP178" t="s">
        <v>1646</v>
      </c>
      <c r="UNQ178" t="s">
        <v>1234</v>
      </c>
      <c r="UNR178" t="s">
        <v>1647</v>
      </c>
      <c r="UNS178" t="s">
        <v>1648</v>
      </c>
      <c r="UNT178" t="s">
        <v>14</v>
      </c>
      <c r="UNU178" s="9">
        <v>45488</v>
      </c>
      <c r="UNV178" s="9"/>
      <c r="UNW178" s="9"/>
      <c r="UNY178" s="10">
        <v>4.8600000000000003</v>
      </c>
      <c r="UOD178">
        <v>33902247</v>
      </c>
      <c r="UOE178" t="s">
        <v>1645</v>
      </c>
      <c r="UOF178" t="s">
        <v>1646</v>
      </c>
      <c r="UOG178" t="s">
        <v>1234</v>
      </c>
      <c r="UOH178" t="s">
        <v>1647</v>
      </c>
      <c r="UOI178" t="s">
        <v>1648</v>
      </c>
      <c r="UOJ178" t="s">
        <v>14</v>
      </c>
      <c r="UOK178" s="9">
        <v>45488</v>
      </c>
      <c r="UOL178" s="9"/>
      <c r="UOM178" s="9"/>
      <c r="UOO178" s="10">
        <v>4.8600000000000003</v>
      </c>
      <c r="UOT178">
        <v>33902247</v>
      </c>
      <c r="UOU178" t="s">
        <v>1645</v>
      </c>
      <c r="UOV178" t="s">
        <v>1646</v>
      </c>
      <c r="UOW178" t="s">
        <v>1234</v>
      </c>
      <c r="UOX178" t="s">
        <v>1647</v>
      </c>
      <c r="UOY178" t="s">
        <v>1648</v>
      </c>
      <c r="UOZ178" t="s">
        <v>14</v>
      </c>
      <c r="UPA178" s="9">
        <v>45488</v>
      </c>
      <c r="UPB178" s="9"/>
      <c r="UPC178" s="9"/>
      <c r="UPE178" s="10">
        <v>4.8600000000000003</v>
      </c>
      <c r="UPJ178">
        <v>33902247</v>
      </c>
      <c r="UPK178" t="s">
        <v>1645</v>
      </c>
      <c r="UPL178" t="s">
        <v>1646</v>
      </c>
      <c r="UPM178" t="s">
        <v>1234</v>
      </c>
      <c r="UPN178" t="s">
        <v>1647</v>
      </c>
      <c r="UPO178" t="s">
        <v>1648</v>
      </c>
      <c r="UPP178" t="s">
        <v>14</v>
      </c>
      <c r="UPQ178" s="9">
        <v>45488</v>
      </c>
      <c r="UPR178" s="9"/>
      <c r="UPS178" s="9"/>
      <c r="UPU178" s="10">
        <v>4.8600000000000003</v>
      </c>
      <c r="UPZ178">
        <v>33902247</v>
      </c>
      <c r="UQA178" t="s">
        <v>1645</v>
      </c>
      <c r="UQB178" t="s">
        <v>1646</v>
      </c>
      <c r="UQC178" t="s">
        <v>1234</v>
      </c>
      <c r="UQD178" t="s">
        <v>1647</v>
      </c>
      <c r="UQE178" t="s">
        <v>1648</v>
      </c>
      <c r="UQF178" t="s">
        <v>14</v>
      </c>
      <c r="UQG178" s="9">
        <v>45488</v>
      </c>
      <c r="UQH178" s="9"/>
      <c r="UQI178" s="9"/>
      <c r="UQK178" s="10">
        <v>4.8600000000000003</v>
      </c>
      <c r="UQP178">
        <v>33902247</v>
      </c>
      <c r="UQQ178" t="s">
        <v>1645</v>
      </c>
      <c r="UQR178" t="s">
        <v>1646</v>
      </c>
      <c r="UQS178" t="s">
        <v>1234</v>
      </c>
      <c r="UQT178" t="s">
        <v>1647</v>
      </c>
      <c r="UQU178" t="s">
        <v>1648</v>
      </c>
      <c r="UQV178" t="s">
        <v>14</v>
      </c>
      <c r="UQW178" s="9">
        <v>45488</v>
      </c>
      <c r="UQX178" s="9"/>
      <c r="UQY178" s="9"/>
      <c r="URA178" s="10">
        <v>4.8600000000000003</v>
      </c>
      <c r="URF178">
        <v>33902247</v>
      </c>
      <c r="URG178" t="s">
        <v>1645</v>
      </c>
      <c r="URH178" t="s">
        <v>1646</v>
      </c>
      <c r="URI178" t="s">
        <v>1234</v>
      </c>
      <c r="URJ178" t="s">
        <v>1647</v>
      </c>
      <c r="URK178" t="s">
        <v>1648</v>
      </c>
      <c r="URL178" t="s">
        <v>14</v>
      </c>
      <c r="URM178" s="9">
        <v>45488</v>
      </c>
      <c r="URN178" s="9"/>
      <c r="URO178" s="9"/>
      <c r="URQ178" s="10">
        <v>4.8600000000000003</v>
      </c>
      <c r="URV178">
        <v>33902247</v>
      </c>
      <c r="URW178" t="s">
        <v>1645</v>
      </c>
      <c r="URX178" t="s">
        <v>1646</v>
      </c>
      <c r="URY178" t="s">
        <v>1234</v>
      </c>
      <c r="URZ178" t="s">
        <v>1647</v>
      </c>
      <c r="USA178" t="s">
        <v>1648</v>
      </c>
      <c r="USB178" t="s">
        <v>14</v>
      </c>
      <c r="USC178" s="9">
        <v>45488</v>
      </c>
      <c r="USD178" s="9"/>
      <c r="USE178" s="9"/>
      <c r="USG178" s="10">
        <v>4.8600000000000003</v>
      </c>
      <c r="USL178">
        <v>33902247</v>
      </c>
      <c r="USM178" t="s">
        <v>1645</v>
      </c>
      <c r="USN178" t="s">
        <v>1646</v>
      </c>
      <c r="USO178" t="s">
        <v>1234</v>
      </c>
      <c r="USP178" t="s">
        <v>1647</v>
      </c>
      <c r="USQ178" t="s">
        <v>1648</v>
      </c>
      <c r="USR178" t="s">
        <v>14</v>
      </c>
      <c r="USS178" s="9">
        <v>45488</v>
      </c>
      <c r="UST178" s="9"/>
      <c r="USU178" s="9"/>
      <c r="USW178" s="10">
        <v>4.8600000000000003</v>
      </c>
      <c r="UTB178">
        <v>33902247</v>
      </c>
      <c r="UTC178" t="s">
        <v>1645</v>
      </c>
      <c r="UTD178" t="s">
        <v>1646</v>
      </c>
      <c r="UTE178" t="s">
        <v>1234</v>
      </c>
      <c r="UTF178" t="s">
        <v>1647</v>
      </c>
      <c r="UTG178" t="s">
        <v>1648</v>
      </c>
      <c r="UTH178" t="s">
        <v>14</v>
      </c>
      <c r="UTI178" s="9">
        <v>45488</v>
      </c>
      <c r="UTJ178" s="9"/>
      <c r="UTK178" s="9"/>
      <c r="UTM178" s="10">
        <v>4.8600000000000003</v>
      </c>
      <c r="UTR178">
        <v>33902247</v>
      </c>
      <c r="UTS178" t="s">
        <v>1645</v>
      </c>
      <c r="UTT178" t="s">
        <v>1646</v>
      </c>
      <c r="UTU178" t="s">
        <v>1234</v>
      </c>
      <c r="UTV178" t="s">
        <v>1647</v>
      </c>
      <c r="UTW178" t="s">
        <v>1648</v>
      </c>
      <c r="UTX178" t="s">
        <v>14</v>
      </c>
      <c r="UTY178" s="9">
        <v>45488</v>
      </c>
      <c r="UTZ178" s="9"/>
      <c r="UUA178" s="9"/>
      <c r="UUC178" s="10">
        <v>4.8600000000000003</v>
      </c>
      <c r="UUH178">
        <v>33902247</v>
      </c>
      <c r="UUI178" t="s">
        <v>1645</v>
      </c>
      <c r="UUJ178" t="s">
        <v>1646</v>
      </c>
      <c r="UUK178" t="s">
        <v>1234</v>
      </c>
      <c r="UUL178" t="s">
        <v>1647</v>
      </c>
      <c r="UUM178" t="s">
        <v>1648</v>
      </c>
      <c r="UUN178" t="s">
        <v>14</v>
      </c>
      <c r="UUO178" s="9">
        <v>45488</v>
      </c>
      <c r="UUP178" s="9"/>
      <c r="UUQ178" s="9"/>
      <c r="UUS178" s="10">
        <v>4.8600000000000003</v>
      </c>
      <c r="UUX178">
        <v>33902247</v>
      </c>
      <c r="UUY178" t="s">
        <v>1645</v>
      </c>
      <c r="UUZ178" t="s">
        <v>1646</v>
      </c>
      <c r="UVA178" t="s">
        <v>1234</v>
      </c>
      <c r="UVB178" t="s">
        <v>1647</v>
      </c>
      <c r="UVC178" t="s">
        <v>1648</v>
      </c>
      <c r="UVD178" t="s">
        <v>14</v>
      </c>
      <c r="UVE178" s="9">
        <v>45488</v>
      </c>
      <c r="UVF178" s="9"/>
      <c r="UVG178" s="9"/>
      <c r="UVI178" s="10">
        <v>4.8600000000000003</v>
      </c>
      <c r="UVN178">
        <v>33902247</v>
      </c>
      <c r="UVO178" t="s">
        <v>1645</v>
      </c>
      <c r="UVP178" t="s">
        <v>1646</v>
      </c>
      <c r="UVQ178" t="s">
        <v>1234</v>
      </c>
      <c r="UVR178" t="s">
        <v>1647</v>
      </c>
      <c r="UVS178" t="s">
        <v>1648</v>
      </c>
      <c r="UVT178" t="s">
        <v>14</v>
      </c>
      <c r="UVU178" s="9">
        <v>45488</v>
      </c>
      <c r="UVV178" s="9"/>
      <c r="UVW178" s="9"/>
      <c r="UVY178" s="10">
        <v>4.8600000000000003</v>
      </c>
      <c r="UWD178">
        <v>33902247</v>
      </c>
      <c r="UWE178" t="s">
        <v>1645</v>
      </c>
      <c r="UWF178" t="s">
        <v>1646</v>
      </c>
      <c r="UWG178" t="s">
        <v>1234</v>
      </c>
      <c r="UWH178" t="s">
        <v>1647</v>
      </c>
      <c r="UWI178" t="s">
        <v>1648</v>
      </c>
      <c r="UWJ178" t="s">
        <v>14</v>
      </c>
      <c r="UWK178" s="9">
        <v>45488</v>
      </c>
      <c r="UWL178" s="9"/>
      <c r="UWM178" s="9"/>
      <c r="UWO178" s="10">
        <v>4.8600000000000003</v>
      </c>
      <c r="UWT178">
        <v>33902247</v>
      </c>
      <c r="UWU178" t="s">
        <v>1645</v>
      </c>
      <c r="UWV178" t="s">
        <v>1646</v>
      </c>
      <c r="UWW178" t="s">
        <v>1234</v>
      </c>
      <c r="UWX178" t="s">
        <v>1647</v>
      </c>
      <c r="UWY178" t="s">
        <v>1648</v>
      </c>
      <c r="UWZ178" t="s">
        <v>14</v>
      </c>
      <c r="UXA178" s="9">
        <v>45488</v>
      </c>
      <c r="UXB178" s="9"/>
      <c r="UXC178" s="9"/>
      <c r="UXE178" s="10">
        <v>4.8600000000000003</v>
      </c>
      <c r="UXJ178">
        <v>33902247</v>
      </c>
      <c r="UXK178" t="s">
        <v>1645</v>
      </c>
      <c r="UXL178" t="s">
        <v>1646</v>
      </c>
      <c r="UXM178" t="s">
        <v>1234</v>
      </c>
      <c r="UXN178" t="s">
        <v>1647</v>
      </c>
      <c r="UXO178" t="s">
        <v>1648</v>
      </c>
      <c r="UXP178" t="s">
        <v>14</v>
      </c>
      <c r="UXQ178" s="9">
        <v>45488</v>
      </c>
      <c r="UXR178" s="9"/>
      <c r="UXS178" s="9"/>
      <c r="UXU178" s="10">
        <v>4.8600000000000003</v>
      </c>
      <c r="UXZ178">
        <v>33902247</v>
      </c>
      <c r="UYA178" t="s">
        <v>1645</v>
      </c>
      <c r="UYB178" t="s">
        <v>1646</v>
      </c>
      <c r="UYC178" t="s">
        <v>1234</v>
      </c>
      <c r="UYD178" t="s">
        <v>1647</v>
      </c>
      <c r="UYE178" t="s">
        <v>1648</v>
      </c>
      <c r="UYF178" t="s">
        <v>14</v>
      </c>
      <c r="UYG178" s="9">
        <v>45488</v>
      </c>
      <c r="UYH178" s="9"/>
      <c r="UYI178" s="9"/>
      <c r="UYK178" s="10">
        <v>4.8600000000000003</v>
      </c>
      <c r="UYP178">
        <v>33902247</v>
      </c>
      <c r="UYQ178" t="s">
        <v>1645</v>
      </c>
      <c r="UYR178" t="s">
        <v>1646</v>
      </c>
      <c r="UYS178" t="s">
        <v>1234</v>
      </c>
      <c r="UYT178" t="s">
        <v>1647</v>
      </c>
      <c r="UYU178" t="s">
        <v>1648</v>
      </c>
      <c r="UYV178" t="s">
        <v>14</v>
      </c>
      <c r="UYW178" s="9">
        <v>45488</v>
      </c>
      <c r="UYX178" s="9"/>
      <c r="UYY178" s="9"/>
      <c r="UZA178" s="10">
        <v>4.8600000000000003</v>
      </c>
      <c r="UZF178">
        <v>33902247</v>
      </c>
      <c r="UZG178" t="s">
        <v>1645</v>
      </c>
      <c r="UZH178" t="s">
        <v>1646</v>
      </c>
      <c r="UZI178" t="s">
        <v>1234</v>
      </c>
      <c r="UZJ178" t="s">
        <v>1647</v>
      </c>
      <c r="UZK178" t="s">
        <v>1648</v>
      </c>
      <c r="UZL178" t="s">
        <v>14</v>
      </c>
      <c r="UZM178" s="9">
        <v>45488</v>
      </c>
      <c r="UZN178" s="9"/>
      <c r="UZO178" s="9"/>
      <c r="UZQ178" s="10">
        <v>4.8600000000000003</v>
      </c>
      <c r="UZV178">
        <v>33902247</v>
      </c>
      <c r="UZW178" t="s">
        <v>1645</v>
      </c>
      <c r="UZX178" t="s">
        <v>1646</v>
      </c>
      <c r="UZY178" t="s">
        <v>1234</v>
      </c>
      <c r="UZZ178" t="s">
        <v>1647</v>
      </c>
      <c r="VAA178" t="s">
        <v>1648</v>
      </c>
      <c r="VAB178" t="s">
        <v>14</v>
      </c>
      <c r="VAC178" s="9">
        <v>45488</v>
      </c>
      <c r="VAD178" s="9"/>
      <c r="VAE178" s="9"/>
      <c r="VAG178" s="10">
        <v>4.8600000000000003</v>
      </c>
      <c r="VAL178">
        <v>33902247</v>
      </c>
      <c r="VAM178" t="s">
        <v>1645</v>
      </c>
      <c r="VAN178" t="s">
        <v>1646</v>
      </c>
      <c r="VAO178" t="s">
        <v>1234</v>
      </c>
      <c r="VAP178" t="s">
        <v>1647</v>
      </c>
      <c r="VAQ178" t="s">
        <v>1648</v>
      </c>
      <c r="VAR178" t="s">
        <v>14</v>
      </c>
      <c r="VAS178" s="9">
        <v>45488</v>
      </c>
      <c r="VAT178" s="9"/>
      <c r="VAU178" s="9"/>
      <c r="VAW178" s="10">
        <v>4.8600000000000003</v>
      </c>
      <c r="VBB178">
        <v>33902247</v>
      </c>
      <c r="VBC178" t="s">
        <v>1645</v>
      </c>
      <c r="VBD178" t="s">
        <v>1646</v>
      </c>
      <c r="VBE178" t="s">
        <v>1234</v>
      </c>
      <c r="VBF178" t="s">
        <v>1647</v>
      </c>
      <c r="VBG178" t="s">
        <v>1648</v>
      </c>
      <c r="VBH178" t="s">
        <v>14</v>
      </c>
      <c r="VBI178" s="9">
        <v>45488</v>
      </c>
      <c r="VBJ178" s="9"/>
      <c r="VBK178" s="9"/>
      <c r="VBM178" s="10">
        <v>4.8600000000000003</v>
      </c>
      <c r="VBR178">
        <v>33902247</v>
      </c>
      <c r="VBS178" t="s">
        <v>1645</v>
      </c>
      <c r="VBT178" t="s">
        <v>1646</v>
      </c>
      <c r="VBU178" t="s">
        <v>1234</v>
      </c>
      <c r="VBV178" t="s">
        <v>1647</v>
      </c>
      <c r="VBW178" t="s">
        <v>1648</v>
      </c>
      <c r="VBX178" t="s">
        <v>14</v>
      </c>
      <c r="VBY178" s="9">
        <v>45488</v>
      </c>
      <c r="VBZ178" s="9"/>
      <c r="VCA178" s="9"/>
      <c r="VCC178" s="10">
        <v>4.8600000000000003</v>
      </c>
      <c r="VCH178">
        <v>33902247</v>
      </c>
      <c r="VCI178" t="s">
        <v>1645</v>
      </c>
      <c r="VCJ178" t="s">
        <v>1646</v>
      </c>
      <c r="VCK178" t="s">
        <v>1234</v>
      </c>
      <c r="VCL178" t="s">
        <v>1647</v>
      </c>
      <c r="VCM178" t="s">
        <v>1648</v>
      </c>
      <c r="VCN178" t="s">
        <v>14</v>
      </c>
      <c r="VCO178" s="9">
        <v>45488</v>
      </c>
      <c r="VCP178" s="9"/>
      <c r="VCQ178" s="9"/>
      <c r="VCS178" s="10">
        <v>4.8600000000000003</v>
      </c>
      <c r="VCX178">
        <v>33902247</v>
      </c>
      <c r="VCY178" t="s">
        <v>1645</v>
      </c>
      <c r="VCZ178" t="s">
        <v>1646</v>
      </c>
      <c r="VDA178" t="s">
        <v>1234</v>
      </c>
      <c r="VDB178" t="s">
        <v>1647</v>
      </c>
      <c r="VDC178" t="s">
        <v>1648</v>
      </c>
      <c r="VDD178" t="s">
        <v>14</v>
      </c>
      <c r="VDE178" s="9">
        <v>45488</v>
      </c>
      <c r="VDF178" s="9"/>
      <c r="VDG178" s="9"/>
      <c r="VDI178" s="10">
        <v>4.8600000000000003</v>
      </c>
      <c r="VDN178">
        <v>33902247</v>
      </c>
      <c r="VDO178" t="s">
        <v>1645</v>
      </c>
      <c r="VDP178" t="s">
        <v>1646</v>
      </c>
      <c r="VDQ178" t="s">
        <v>1234</v>
      </c>
      <c r="VDR178" t="s">
        <v>1647</v>
      </c>
      <c r="VDS178" t="s">
        <v>1648</v>
      </c>
      <c r="VDT178" t="s">
        <v>14</v>
      </c>
      <c r="VDU178" s="9">
        <v>45488</v>
      </c>
      <c r="VDV178" s="9"/>
      <c r="VDW178" s="9"/>
      <c r="VDY178" s="10">
        <v>4.8600000000000003</v>
      </c>
      <c r="VED178">
        <v>33902247</v>
      </c>
      <c r="VEE178" t="s">
        <v>1645</v>
      </c>
      <c r="VEF178" t="s">
        <v>1646</v>
      </c>
      <c r="VEG178" t="s">
        <v>1234</v>
      </c>
      <c r="VEH178" t="s">
        <v>1647</v>
      </c>
      <c r="VEI178" t="s">
        <v>1648</v>
      </c>
      <c r="VEJ178" t="s">
        <v>14</v>
      </c>
      <c r="VEK178" s="9">
        <v>45488</v>
      </c>
      <c r="VEL178" s="9"/>
      <c r="VEM178" s="9"/>
      <c r="VEO178" s="10">
        <v>4.8600000000000003</v>
      </c>
      <c r="VET178">
        <v>33902247</v>
      </c>
      <c r="VEU178" t="s">
        <v>1645</v>
      </c>
      <c r="VEV178" t="s">
        <v>1646</v>
      </c>
      <c r="VEW178" t="s">
        <v>1234</v>
      </c>
      <c r="VEX178" t="s">
        <v>1647</v>
      </c>
      <c r="VEY178" t="s">
        <v>1648</v>
      </c>
      <c r="VEZ178" t="s">
        <v>14</v>
      </c>
      <c r="VFA178" s="9">
        <v>45488</v>
      </c>
      <c r="VFB178" s="9"/>
      <c r="VFC178" s="9"/>
      <c r="VFE178" s="10">
        <v>4.8600000000000003</v>
      </c>
      <c r="VFJ178">
        <v>33902247</v>
      </c>
      <c r="VFK178" t="s">
        <v>1645</v>
      </c>
      <c r="VFL178" t="s">
        <v>1646</v>
      </c>
      <c r="VFM178" t="s">
        <v>1234</v>
      </c>
      <c r="VFN178" t="s">
        <v>1647</v>
      </c>
      <c r="VFO178" t="s">
        <v>1648</v>
      </c>
      <c r="VFP178" t="s">
        <v>14</v>
      </c>
      <c r="VFQ178" s="9">
        <v>45488</v>
      </c>
      <c r="VFR178" s="9"/>
      <c r="VFS178" s="9"/>
      <c r="VFU178" s="10">
        <v>4.8600000000000003</v>
      </c>
      <c r="VFZ178">
        <v>33902247</v>
      </c>
      <c r="VGA178" t="s">
        <v>1645</v>
      </c>
      <c r="VGB178" t="s">
        <v>1646</v>
      </c>
      <c r="VGC178" t="s">
        <v>1234</v>
      </c>
      <c r="VGD178" t="s">
        <v>1647</v>
      </c>
      <c r="VGE178" t="s">
        <v>1648</v>
      </c>
      <c r="VGF178" t="s">
        <v>14</v>
      </c>
      <c r="VGG178" s="9">
        <v>45488</v>
      </c>
      <c r="VGH178" s="9"/>
      <c r="VGI178" s="9"/>
      <c r="VGK178" s="10">
        <v>4.8600000000000003</v>
      </c>
      <c r="VGP178">
        <v>33902247</v>
      </c>
      <c r="VGQ178" t="s">
        <v>1645</v>
      </c>
      <c r="VGR178" t="s">
        <v>1646</v>
      </c>
      <c r="VGS178" t="s">
        <v>1234</v>
      </c>
      <c r="VGT178" t="s">
        <v>1647</v>
      </c>
      <c r="VGU178" t="s">
        <v>1648</v>
      </c>
      <c r="VGV178" t="s">
        <v>14</v>
      </c>
      <c r="VGW178" s="9">
        <v>45488</v>
      </c>
      <c r="VGX178" s="9"/>
      <c r="VGY178" s="9"/>
      <c r="VHA178" s="10">
        <v>4.8600000000000003</v>
      </c>
      <c r="VHF178">
        <v>33902247</v>
      </c>
      <c r="VHG178" t="s">
        <v>1645</v>
      </c>
      <c r="VHH178" t="s">
        <v>1646</v>
      </c>
      <c r="VHI178" t="s">
        <v>1234</v>
      </c>
      <c r="VHJ178" t="s">
        <v>1647</v>
      </c>
      <c r="VHK178" t="s">
        <v>1648</v>
      </c>
      <c r="VHL178" t="s">
        <v>14</v>
      </c>
      <c r="VHM178" s="9">
        <v>45488</v>
      </c>
      <c r="VHN178" s="9"/>
      <c r="VHO178" s="9"/>
      <c r="VHQ178" s="10">
        <v>4.8600000000000003</v>
      </c>
      <c r="VHV178">
        <v>33902247</v>
      </c>
      <c r="VHW178" t="s">
        <v>1645</v>
      </c>
      <c r="VHX178" t="s">
        <v>1646</v>
      </c>
      <c r="VHY178" t="s">
        <v>1234</v>
      </c>
      <c r="VHZ178" t="s">
        <v>1647</v>
      </c>
      <c r="VIA178" t="s">
        <v>1648</v>
      </c>
      <c r="VIB178" t="s">
        <v>14</v>
      </c>
      <c r="VIC178" s="9">
        <v>45488</v>
      </c>
      <c r="VID178" s="9"/>
      <c r="VIE178" s="9"/>
      <c r="VIG178" s="10">
        <v>4.8600000000000003</v>
      </c>
      <c r="VIL178">
        <v>33902247</v>
      </c>
      <c r="VIM178" t="s">
        <v>1645</v>
      </c>
      <c r="VIN178" t="s">
        <v>1646</v>
      </c>
      <c r="VIO178" t="s">
        <v>1234</v>
      </c>
      <c r="VIP178" t="s">
        <v>1647</v>
      </c>
      <c r="VIQ178" t="s">
        <v>1648</v>
      </c>
      <c r="VIR178" t="s">
        <v>14</v>
      </c>
      <c r="VIS178" s="9">
        <v>45488</v>
      </c>
      <c r="VIT178" s="9"/>
      <c r="VIU178" s="9"/>
      <c r="VIW178" s="10">
        <v>4.8600000000000003</v>
      </c>
      <c r="VJB178">
        <v>33902247</v>
      </c>
      <c r="VJC178" t="s">
        <v>1645</v>
      </c>
      <c r="VJD178" t="s">
        <v>1646</v>
      </c>
      <c r="VJE178" t="s">
        <v>1234</v>
      </c>
      <c r="VJF178" t="s">
        <v>1647</v>
      </c>
      <c r="VJG178" t="s">
        <v>1648</v>
      </c>
      <c r="VJH178" t="s">
        <v>14</v>
      </c>
      <c r="VJI178" s="9">
        <v>45488</v>
      </c>
      <c r="VJJ178" s="9"/>
      <c r="VJK178" s="9"/>
      <c r="VJM178" s="10">
        <v>4.8600000000000003</v>
      </c>
      <c r="VJR178">
        <v>33902247</v>
      </c>
      <c r="VJS178" t="s">
        <v>1645</v>
      </c>
      <c r="VJT178" t="s">
        <v>1646</v>
      </c>
      <c r="VJU178" t="s">
        <v>1234</v>
      </c>
      <c r="VJV178" t="s">
        <v>1647</v>
      </c>
      <c r="VJW178" t="s">
        <v>1648</v>
      </c>
      <c r="VJX178" t="s">
        <v>14</v>
      </c>
      <c r="VJY178" s="9">
        <v>45488</v>
      </c>
      <c r="VJZ178" s="9"/>
      <c r="VKA178" s="9"/>
      <c r="VKC178" s="10">
        <v>4.8600000000000003</v>
      </c>
      <c r="VKH178">
        <v>33902247</v>
      </c>
      <c r="VKI178" t="s">
        <v>1645</v>
      </c>
      <c r="VKJ178" t="s">
        <v>1646</v>
      </c>
      <c r="VKK178" t="s">
        <v>1234</v>
      </c>
      <c r="VKL178" t="s">
        <v>1647</v>
      </c>
      <c r="VKM178" t="s">
        <v>1648</v>
      </c>
      <c r="VKN178" t="s">
        <v>14</v>
      </c>
      <c r="VKO178" s="9">
        <v>45488</v>
      </c>
      <c r="VKP178" s="9"/>
      <c r="VKQ178" s="9"/>
      <c r="VKS178" s="10">
        <v>4.8600000000000003</v>
      </c>
      <c r="VKX178">
        <v>33902247</v>
      </c>
      <c r="VKY178" t="s">
        <v>1645</v>
      </c>
      <c r="VKZ178" t="s">
        <v>1646</v>
      </c>
      <c r="VLA178" t="s">
        <v>1234</v>
      </c>
      <c r="VLB178" t="s">
        <v>1647</v>
      </c>
      <c r="VLC178" t="s">
        <v>1648</v>
      </c>
      <c r="VLD178" t="s">
        <v>14</v>
      </c>
      <c r="VLE178" s="9">
        <v>45488</v>
      </c>
      <c r="VLF178" s="9"/>
      <c r="VLG178" s="9"/>
      <c r="VLI178" s="10">
        <v>4.8600000000000003</v>
      </c>
      <c r="VLN178">
        <v>33902247</v>
      </c>
      <c r="VLO178" t="s">
        <v>1645</v>
      </c>
      <c r="VLP178" t="s">
        <v>1646</v>
      </c>
      <c r="VLQ178" t="s">
        <v>1234</v>
      </c>
      <c r="VLR178" t="s">
        <v>1647</v>
      </c>
      <c r="VLS178" t="s">
        <v>1648</v>
      </c>
      <c r="VLT178" t="s">
        <v>14</v>
      </c>
      <c r="VLU178" s="9">
        <v>45488</v>
      </c>
      <c r="VLV178" s="9"/>
      <c r="VLW178" s="9"/>
      <c r="VLY178" s="10">
        <v>4.8600000000000003</v>
      </c>
      <c r="VMD178">
        <v>33902247</v>
      </c>
      <c r="VME178" t="s">
        <v>1645</v>
      </c>
      <c r="VMF178" t="s">
        <v>1646</v>
      </c>
      <c r="VMG178" t="s">
        <v>1234</v>
      </c>
      <c r="VMH178" t="s">
        <v>1647</v>
      </c>
      <c r="VMI178" t="s">
        <v>1648</v>
      </c>
      <c r="VMJ178" t="s">
        <v>14</v>
      </c>
      <c r="VMK178" s="9">
        <v>45488</v>
      </c>
      <c r="VML178" s="9"/>
      <c r="VMM178" s="9"/>
      <c r="VMO178" s="10">
        <v>4.8600000000000003</v>
      </c>
      <c r="VMT178">
        <v>33902247</v>
      </c>
      <c r="VMU178" t="s">
        <v>1645</v>
      </c>
      <c r="VMV178" t="s">
        <v>1646</v>
      </c>
      <c r="VMW178" t="s">
        <v>1234</v>
      </c>
      <c r="VMX178" t="s">
        <v>1647</v>
      </c>
      <c r="VMY178" t="s">
        <v>1648</v>
      </c>
      <c r="VMZ178" t="s">
        <v>14</v>
      </c>
      <c r="VNA178" s="9">
        <v>45488</v>
      </c>
      <c r="VNB178" s="9"/>
      <c r="VNC178" s="9"/>
      <c r="VNE178" s="10">
        <v>4.8600000000000003</v>
      </c>
      <c r="VNJ178">
        <v>33902247</v>
      </c>
      <c r="VNK178" t="s">
        <v>1645</v>
      </c>
      <c r="VNL178" t="s">
        <v>1646</v>
      </c>
      <c r="VNM178" t="s">
        <v>1234</v>
      </c>
      <c r="VNN178" t="s">
        <v>1647</v>
      </c>
      <c r="VNO178" t="s">
        <v>1648</v>
      </c>
      <c r="VNP178" t="s">
        <v>14</v>
      </c>
      <c r="VNQ178" s="9">
        <v>45488</v>
      </c>
      <c r="VNR178" s="9"/>
      <c r="VNS178" s="9"/>
      <c r="VNU178" s="10">
        <v>4.8600000000000003</v>
      </c>
      <c r="VNZ178">
        <v>33902247</v>
      </c>
      <c r="VOA178" t="s">
        <v>1645</v>
      </c>
      <c r="VOB178" t="s">
        <v>1646</v>
      </c>
      <c r="VOC178" t="s">
        <v>1234</v>
      </c>
      <c r="VOD178" t="s">
        <v>1647</v>
      </c>
      <c r="VOE178" t="s">
        <v>1648</v>
      </c>
      <c r="VOF178" t="s">
        <v>14</v>
      </c>
      <c r="VOG178" s="9">
        <v>45488</v>
      </c>
      <c r="VOH178" s="9"/>
      <c r="VOI178" s="9"/>
      <c r="VOK178" s="10">
        <v>4.8600000000000003</v>
      </c>
      <c r="VOP178">
        <v>33902247</v>
      </c>
      <c r="VOQ178" t="s">
        <v>1645</v>
      </c>
      <c r="VOR178" t="s">
        <v>1646</v>
      </c>
      <c r="VOS178" t="s">
        <v>1234</v>
      </c>
      <c r="VOT178" t="s">
        <v>1647</v>
      </c>
      <c r="VOU178" t="s">
        <v>1648</v>
      </c>
      <c r="VOV178" t="s">
        <v>14</v>
      </c>
      <c r="VOW178" s="9">
        <v>45488</v>
      </c>
      <c r="VOX178" s="9"/>
      <c r="VOY178" s="9"/>
      <c r="VPA178" s="10">
        <v>4.8600000000000003</v>
      </c>
      <c r="VPF178">
        <v>33902247</v>
      </c>
      <c r="VPG178" t="s">
        <v>1645</v>
      </c>
      <c r="VPH178" t="s">
        <v>1646</v>
      </c>
      <c r="VPI178" t="s">
        <v>1234</v>
      </c>
      <c r="VPJ178" t="s">
        <v>1647</v>
      </c>
      <c r="VPK178" t="s">
        <v>1648</v>
      </c>
      <c r="VPL178" t="s">
        <v>14</v>
      </c>
      <c r="VPM178" s="9">
        <v>45488</v>
      </c>
      <c r="VPN178" s="9"/>
      <c r="VPO178" s="9"/>
      <c r="VPQ178" s="10">
        <v>4.8600000000000003</v>
      </c>
      <c r="VPV178">
        <v>33902247</v>
      </c>
      <c r="VPW178" t="s">
        <v>1645</v>
      </c>
      <c r="VPX178" t="s">
        <v>1646</v>
      </c>
      <c r="VPY178" t="s">
        <v>1234</v>
      </c>
      <c r="VPZ178" t="s">
        <v>1647</v>
      </c>
      <c r="VQA178" t="s">
        <v>1648</v>
      </c>
      <c r="VQB178" t="s">
        <v>14</v>
      </c>
      <c r="VQC178" s="9">
        <v>45488</v>
      </c>
      <c r="VQD178" s="9"/>
      <c r="VQE178" s="9"/>
      <c r="VQG178" s="10">
        <v>4.8600000000000003</v>
      </c>
      <c r="VQL178">
        <v>33902247</v>
      </c>
      <c r="VQM178" t="s">
        <v>1645</v>
      </c>
      <c r="VQN178" t="s">
        <v>1646</v>
      </c>
      <c r="VQO178" t="s">
        <v>1234</v>
      </c>
      <c r="VQP178" t="s">
        <v>1647</v>
      </c>
      <c r="VQQ178" t="s">
        <v>1648</v>
      </c>
      <c r="VQR178" t="s">
        <v>14</v>
      </c>
      <c r="VQS178" s="9">
        <v>45488</v>
      </c>
      <c r="VQT178" s="9"/>
      <c r="VQU178" s="9"/>
      <c r="VQW178" s="10">
        <v>4.8600000000000003</v>
      </c>
      <c r="VRB178">
        <v>33902247</v>
      </c>
      <c r="VRC178" t="s">
        <v>1645</v>
      </c>
      <c r="VRD178" t="s">
        <v>1646</v>
      </c>
      <c r="VRE178" t="s">
        <v>1234</v>
      </c>
      <c r="VRF178" t="s">
        <v>1647</v>
      </c>
      <c r="VRG178" t="s">
        <v>1648</v>
      </c>
      <c r="VRH178" t="s">
        <v>14</v>
      </c>
      <c r="VRI178" s="9">
        <v>45488</v>
      </c>
      <c r="VRJ178" s="9"/>
      <c r="VRK178" s="9"/>
      <c r="VRM178" s="10">
        <v>4.8600000000000003</v>
      </c>
      <c r="VRR178">
        <v>33902247</v>
      </c>
      <c r="VRS178" t="s">
        <v>1645</v>
      </c>
      <c r="VRT178" t="s">
        <v>1646</v>
      </c>
      <c r="VRU178" t="s">
        <v>1234</v>
      </c>
      <c r="VRV178" t="s">
        <v>1647</v>
      </c>
      <c r="VRW178" t="s">
        <v>1648</v>
      </c>
      <c r="VRX178" t="s">
        <v>14</v>
      </c>
      <c r="VRY178" s="9">
        <v>45488</v>
      </c>
      <c r="VRZ178" s="9"/>
      <c r="VSA178" s="9"/>
      <c r="VSC178" s="10">
        <v>4.8600000000000003</v>
      </c>
      <c r="VSH178">
        <v>33902247</v>
      </c>
      <c r="VSI178" t="s">
        <v>1645</v>
      </c>
      <c r="VSJ178" t="s">
        <v>1646</v>
      </c>
      <c r="VSK178" t="s">
        <v>1234</v>
      </c>
      <c r="VSL178" t="s">
        <v>1647</v>
      </c>
      <c r="VSM178" t="s">
        <v>1648</v>
      </c>
      <c r="VSN178" t="s">
        <v>14</v>
      </c>
      <c r="VSO178" s="9">
        <v>45488</v>
      </c>
      <c r="VSP178" s="9"/>
      <c r="VSQ178" s="9"/>
      <c r="VSS178" s="10">
        <v>4.8600000000000003</v>
      </c>
      <c r="VSX178">
        <v>33902247</v>
      </c>
      <c r="VSY178" t="s">
        <v>1645</v>
      </c>
      <c r="VSZ178" t="s">
        <v>1646</v>
      </c>
      <c r="VTA178" t="s">
        <v>1234</v>
      </c>
      <c r="VTB178" t="s">
        <v>1647</v>
      </c>
      <c r="VTC178" t="s">
        <v>1648</v>
      </c>
      <c r="VTD178" t="s">
        <v>14</v>
      </c>
      <c r="VTE178" s="9">
        <v>45488</v>
      </c>
      <c r="VTF178" s="9"/>
      <c r="VTG178" s="9"/>
      <c r="VTI178" s="10">
        <v>4.8600000000000003</v>
      </c>
      <c r="VTN178">
        <v>33902247</v>
      </c>
      <c r="VTO178" t="s">
        <v>1645</v>
      </c>
      <c r="VTP178" t="s">
        <v>1646</v>
      </c>
      <c r="VTQ178" t="s">
        <v>1234</v>
      </c>
      <c r="VTR178" t="s">
        <v>1647</v>
      </c>
      <c r="VTS178" t="s">
        <v>1648</v>
      </c>
      <c r="VTT178" t="s">
        <v>14</v>
      </c>
      <c r="VTU178" s="9">
        <v>45488</v>
      </c>
      <c r="VTV178" s="9"/>
      <c r="VTW178" s="9"/>
      <c r="VTY178" s="10">
        <v>4.8600000000000003</v>
      </c>
      <c r="VUD178">
        <v>33902247</v>
      </c>
      <c r="VUE178" t="s">
        <v>1645</v>
      </c>
      <c r="VUF178" t="s">
        <v>1646</v>
      </c>
      <c r="VUG178" t="s">
        <v>1234</v>
      </c>
      <c r="VUH178" t="s">
        <v>1647</v>
      </c>
      <c r="VUI178" t="s">
        <v>1648</v>
      </c>
      <c r="VUJ178" t="s">
        <v>14</v>
      </c>
      <c r="VUK178" s="9">
        <v>45488</v>
      </c>
      <c r="VUL178" s="9"/>
      <c r="VUM178" s="9"/>
      <c r="VUO178" s="10">
        <v>4.8600000000000003</v>
      </c>
      <c r="VUT178">
        <v>33902247</v>
      </c>
      <c r="VUU178" t="s">
        <v>1645</v>
      </c>
      <c r="VUV178" t="s">
        <v>1646</v>
      </c>
      <c r="VUW178" t="s">
        <v>1234</v>
      </c>
      <c r="VUX178" t="s">
        <v>1647</v>
      </c>
      <c r="VUY178" t="s">
        <v>1648</v>
      </c>
      <c r="VUZ178" t="s">
        <v>14</v>
      </c>
      <c r="VVA178" s="9">
        <v>45488</v>
      </c>
      <c r="VVB178" s="9"/>
      <c r="VVC178" s="9"/>
      <c r="VVE178" s="10">
        <v>4.8600000000000003</v>
      </c>
      <c r="VVJ178">
        <v>33902247</v>
      </c>
      <c r="VVK178" t="s">
        <v>1645</v>
      </c>
      <c r="VVL178" t="s">
        <v>1646</v>
      </c>
      <c r="VVM178" t="s">
        <v>1234</v>
      </c>
      <c r="VVN178" t="s">
        <v>1647</v>
      </c>
      <c r="VVO178" t="s">
        <v>1648</v>
      </c>
      <c r="VVP178" t="s">
        <v>14</v>
      </c>
      <c r="VVQ178" s="9">
        <v>45488</v>
      </c>
      <c r="VVR178" s="9"/>
      <c r="VVS178" s="9"/>
      <c r="VVU178" s="10">
        <v>4.8600000000000003</v>
      </c>
      <c r="VVZ178">
        <v>33902247</v>
      </c>
      <c r="VWA178" t="s">
        <v>1645</v>
      </c>
      <c r="VWB178" t="s">
        <v>1646</v>
      </c>
      <c r="VWC178" t="s">
        <v>1234</v>
      </c>
      <c r="VWD178" t="s">
        <v>1647</v>
      </c>
      <c r="VWE178" t="s">
        <v>1648</v>
      </c>
      <c r="VWF178" t="s">
        <v>14</v>
      </c>
      <c r="VWG178" s="9">
        <v>45488</v>
      </c>
      <c r="VWH178" s="9"/>
      <c r="VWI178" s="9"/>
      <c r="VWK178" s="10">
        <v>4.8600000000000003</v>
      </c>
      <c r="VWP178">
        <v>33902247</v>
      </c>
      <c r="VWQ178" t="s">
        <v>1645</v>
      </c>
      <c r="VWR178" t="s">
        <v>1646</v>
      </c>
      <c r="VWS178" t="s">
        <v>1234</v>
      </c>
      <c r="VWT178" t="s">
        <v>1647</v>
      </c>
      <c r="VWU178" t="s">
        <v>1648</v>
      </c>
      <c r="VWV178" t="s">
        <v>14</v>
      </c>
      <c r="VWW178" s="9">
        <v>45488</v>
      </c>
      <c r="VWX178" s="9"/>
      <c r="VWY178" s="9"/>
      <c r="VXA178" s="10">
        <v>4.8600000000000003</v>
      </c>
      <c r="VXF178">
        <v>33902247</v>
      </c>
      <c r="VXG178" t="s">
        <v>1645</v>
      </c>
      <c r="VXH178" t="s">
        <v>1646</v>
      </c>
      <c r="VXI178" t="s">
        <v>1234</v>
      </c>
      <c r="VXJ178" t="s">
        <v>1647</v>
      </c>
      <c r="VXK178" t="s">
        <v>1648</v>
      </c>
      <c r="VXL178" t="s">
        <v>14</v>
      </c>
      <c r="VXM178" s="9">
        <v>45488</v>
      </c>
      <c r="VXN178" s="9"/>
      <c r="VXO178" s="9"/>
      <c r="VXQ178" s="10">
        <v>4.8600000000000003</v>
      </c>
      <c r="VXV178">
        <v>33902247</v>
      </c>
      <c r="VXW178" t="s">
        <v>1645</v>
      </c>
      <c r="VXX178" t="s">
        <v>1646</v>
      </c>
      <c r="VXY178" t="s">
        <v>1234</v>
      </c>
      <c r="VXZ178" t="s">
        <v>1647</v>
      </c>
      <c r="VYA178" t="s">
        <v>1648</v>
      </c>
      <c r="VYB178" t="s">
        <v>14</v>
      </c>
      <c r="VYC178" s="9">
        <v>45488</v>
      </c>
      <c r="VYD178" s="9"/>
      <c r="VYE178" s="9"/>
      <c r="VYG178" s="10">
        <v>4.8600000000000003</v>
      </c>
      <c r="VYL178">
        <v>33902247</v>
      </c>
      <c r="VYM178" t="s">
        <v>1645</v>
      </c>
      <c r="VYN178" t="s">
        <v>1646</v>
      </c>
      <c r="VYO178" t="s">
        <v>1234</v>
      </c>
      <c r="VYP178" t="s">
        <v>1647</v>
      </c>
      <c r="VYQ178" t="s">
        <v>1648</v>
      </c>
      <c r="VYR178" t="s">
        <v>14</v>
      </c>
      <c r="VYS178" s="9">
        <v>45488</v>
      </c>
      <c r="VYT178" s="9"/>
      <c r="VYU178" s="9"/>
      <c r="VYW178" s="10">
        <v>4.8600000000000003</v>
      </c>
      <c r="VZB178">
        <v>33902247</v>
      </c>
      <c r="VZC178" t="s">
        <v>1645</v>
      </c>
      <c r="VZD178" t="s">
        <v>1646</v>
      </c>
      <c r="VZE178" t="s">
        <v>1234</v>
      </c>
      <c r="VZF178" t="s">
        <v>1647</v>
      </c>
      <c r="VZG178" t="s">
        <v>1648</v>
      </c>
      <c r="VZH178" t="s">
        <v>14</v>
      </c>
      <c r="VZI178" s="9">
        <v>45488</v>
      </c>
      <c r="VZJ178" s="9"/>
      <c r="VZK178" s="9"/>
      <c r="VZM178" s="10">
        <v>4.8600000000000003</v>
      </c>
      <c r="VZR178">
        <v>33902247</v>
      </c>
      <c r="VZS178" t="s">
        <v>1645</v>
      </c>
      <c r="VZT178" t="s">
        <v>1646</v>
      </c>
      <c r="VZU178" t="s">
        <v>1234</v>
      </c>
      <c r="VZV178" t="s">
        <v>1647</v>
      </c>
      <c r="VZW178" t="s">
        <v>1648</v>
      </c>
      <c r="VZX178" t="s">
        <v>14</v>
      </c>
      <c r="VZY178" s="9">
        <v>45488</v>
      </c>
      <c r="VZZ178" s="9"/>
      <c r="WAA178" s="9"/>
      <c r="WAC178" s="10">
        <v>4.8600000000000003</v>
      </c>
      <c r="WAH178">
        <v>33902247</v>
      </c>
      <c r="WAI178" t="s">
        <v>1645</v>
      </c>
      <c r="WAJ178" t="s">
        <v>1646</v>
      </c>
      <c r="WAK178" t="s">
        <v>1234</v>
      </c>
      <c r="WAL178" t="s">
        <v>1647</v>
      </c>
      <c r="WAM178" t="s">
        <v>1648</v>
      </c>
      <c r="WAN178" t="s">
        <v>14</v>
      </c>
      <c r="WAO178" s="9">
        <v>45488</v>
      </c>
      <c r="WAP178" s="9"/>
      <c r="WAQ178" s="9"/>
      <c r="WAS178" s="10">
        <v>4.8600000000000003</v>
      </c>
      <c r="WAX178">
        <v>33902247</v>
      </c>
      <c r="WAY178" t="s">
        <v>1645</v>
      </c>
      <c r="WAZ178" t="s">
        <v>1646</v>
      </c>
      <c r="WBA178" t="s">
        <v>1234</v>
      </c>
      <c r="WBB178" t="s">
        <v>1647</v>
      </c>
      <c r="WBC178" t="s">
        <v>1648</v>
      </c>
      <c r="WBD178" t="s">
        <v>14</v>
      </c>
      <c r="WBE178" s="9">
        <v>45488</v>
      </c>
      <c r="WBF178" s="9"/>
      <c r="WBG178" s="9"/>
      <c r="WBI178" s="10">
        <v>4.8600000000000003</v>
      </c>
      <c r="WBN178">
        <v>33902247</v>
      </c>
      <c r="WBO178" t="s">
        <v>1645</v>
      </c>
      <c r="WBP178" t="s">
        <v>1646</v>
      </c>
      <c r="WBQ178" t="s">
        <v>1234</v>
      </c>
      <c r="WBR178" t="s">
        <v>1647</v>
      </c>
      <c r="WBS178" t="s">
        <v>1648</v>
      </c>
      <c r="WBT178" t="s">
        <v>14</v>
      </c>
      <c r="WBU178" s="9">
        <v>45488</v>
      </c>
      <c r="WBV178" s="9"/>
      <c r="WBW178" s="9"/>
      <c r="WBY178" s="10">
        <v>4.8600000000000003</v>
      </c>
      <c r="WCD178">
        <v>33902247</v>
      </c>
      <c r="WCE178" t="s">
        <v>1645</v>
      </c>
      <c r="WCF178" t="s">
        <v>1646</v>
      </c>
      <c r="WCG178" t="s">
        <v>1234</v>
      </c>
      <c r="WCH178" t="s">
        <v>1647</v>
      </c>
      <c r="WCI178" t="s">
        <v>1648</v>
      </c>
      <c r="WCJ178" t="s">
        <v>14</v>
      </c>
      <c r="WCK178" s="9">
        <v>45488</v>
      </c>
      <c r="WCL178" s="9"/>
      <c r="WCM178" s="9"/>
      <c r="WCO178" s="10">
        <v>4.8600000000000003</v>
      </c>
      <c r="WCT178">
        <v>33902247</v>
      </c>
      <c r="WCU178" t="s">
        <v>1645</v>
      </c>
      <c r="WCV178" t="s">
        <v>1646</v>
      </c>
      <c r="WCW178" t="s">
        <v>1234</v>
      </c>
      <c r="WCX178" t="s">
        <v>1647</v>
      </c>
      <c r="WCY178" t="s">
        <v>1648</v>
      </c>
      <c r="WCZ178" t="s">
        <v>14</v>
      </c>
      <c r="WDA178" s="9">
        <v>45488</v>
      </c>
      <c r="WDB178" s="9"/>
      <c r="WDC178" s="9"/>
      <c r="WDE178" s="10">
        <v>4.8600000000000003</v>
      </c>
      <c r="WDJ178">
        <v>33902247</v>
      </c>
      <c r="WDK178" t="s">
        <v>1645</v>
      </c>
      <c r="WDL178" t="s">
        <v>1646</v>
      </c>
      <c r="WDM178" t="s">
        <v>1234</v>
      </c>
      <c r="WDN178" t="s">
        <v>1647</v>
      </c>
      <c r="WDO178" t="s">
        <v>1648</v>
      </c>
      <c r="WDP178" t="s">
        <v>14</v>
      </c>
      <c r="WDQ178" s="9">
        <v>45488</v>
      </c>
      <c r="WDR178" s="9"/>
      <c r="WDS178" s="9"/>
      <c r="WDU178" s="10">
        <v>4.8600000000000003</v>
      </c>
      <c r="WDZ178">
        <v>33902247</v>
      </c>
      <c r="WEA178" t="s">
        <v>1645</v>
      </c>
      <c r="WEB178" t="s">
        <v>1646</v>
      </c>
      <c r="WEC178" t="s">
        <v>1234</v>
      </c>
      <c r="WED178" t="s">
        <v>1647</v>
      </c>
      <c r="WEE178" t="s">
        <v>1648</v>
      </c>
      <c r="WEF178" t="s">
        <v>14</v>
      </c>
      <c r="WEG178" s="9">
        <v>45488</v>
      </c>
      <c r="WEH178" s="9"/>
      <c r="WEI178" s="9"/>
      <c r="WEK178" s="10">
        <v>4.8600000000000003</v>
      </c>
      <c r="WEP178">
        <v>33902247</v>
      </c>
      <c r="WEQ178" t="s">
        <v>1645</v>
      </c>
      <c r="WER178" t="s">
        <v>1646</v>
      </c>
      <c r="WES178" t="s">
        <v>1234</v>
      </c>
      <c r="WET178" t="s">
        <v>1647</v>
      </c>
      <c r="WEU178" t="s">
        <v>1648</v>
      </c>
      <c r="WEV178" t="s">
        <v>14</v>
      </c>
      <c r="WEW178" s="9">
        <v>45488</v>
      </c>
      <c r="WEX178" s="9"/>
      <c r="WEY178" s="9"/>
      <c r="WFA178" s="10">
        <v>4.8600000000000003</v>
      </c>
      <c r="WFF178">
        <v>33902247</v>
      </c>
      <c r="WFG178" t="s">
        <v>1645</v>
      </c>
      <c r="WFH178" t="s">
        <v>1646</v>
      </c>
      <c r="WFI178" t="s">
        <v>1234</v>
      </c>
      <c r="WFJ178" t="s">
        <v>1647</v>
      </c>
      <c r="WFK178" t="s">
        <v>1648</v>
      </c>
      <c r="WFL178" t="s">
        <v>14</v>
      </c>
      <c r="WFM178" s="9">
        <v>45488</v>
      </c>
      <c r="WFN178" s="9"/>
      <c r="WFO178" s="9"/>
      <c r="WFQ178" s="10">
        <v>4.8600000000000003</v>
      </c>
      <c r="WFV178">
        <v>33902247</v>
      </c>
      <c r="WFW178" t="s">
        <v>1645</v>
      </c>
      <c r="WFX178" t="s">
        <v>1646</v>
      </c>
      <c r="WFY178" t="s">
        <v>1234</v>
      </c>
      <c r="WFZ178" t="s">
        <v>1647</v>
      </c>
      <c r="WGA178" t="s">
        <v>1648</v>
      </c>
      <c r="WGB178" t="s">
        <v>14</v>
      </c>
      <c r="WGC178" s="9">
        <v>45488</v>
      </c>
      <c r="WGD178" s="9"/>
      <c r="WGE178" s="9"/>
      <c r="WGG178" s="10">
        <v>4.8600000000000003</v>
      </c>
      <c r="WGL178">
        <v>33902247</v>
      </c>
      <c r="WGM178" t="s">
        <v>1645</v>
      </c>
      <c r="WGN178" t="s">
        <v>1646</v>
      </c>
      <c r="WGO178" t="s">
        <v>1234</v>
      </c>
      <c r="WGP178" t="s">
        <v>1647</v>
      </c>
      <c r="WGQ178" t="s">
        <v>1648</v>
      </c>
      <c r="WGR178" t="s">
        <v>14</v>
      </c>
      <c r="WGS178" s="9">
        <v>45488</v>
      </c>
      <c r="WGT178" s="9"/>
      <c r="WGU178" s="9"/>
      <c r="WGW178" s="10">
        <v>4.8600000000000003</v>
      </c>
      <c r="WHB178">
        <v>33902247</v>
      </c>
      <c r="WHC178" t="s">
        <v>1645</v>
      </c>
      <c r="WHD178" t="s">
        <v>1646</v>
      </c>
      <c r="WHE178" t="s">
        <v>1234</v>
      </c>
      <c r="WHF178" t="s">
        <v>1647</v>
      </c>
      <c r="WHG178" t="s">
        <v>1648</v>
      </c>
      <c r="WHH178" t="s">
        <v>14</v>
      </c>
      <c r="WHI178" s="9">
        <v>45488</v>
      </c>
      <c r="WHJ178" s="9"/>
      <c r="WHK178" s="9"/>
      <c r="WHM178" s="10">
        <v>4.8600000000000003</v>
      </c>
      <c r="WHR178">
        <v>33902247</v>
      </c>
      <c r="WHS178" t="s">
        <v>1645</v>
      </c>
      <c r="WHT178" t="s">
        <v>1646</v>
      </c>
      <c r="WHU178" t="s">
        <v>1234</v>
      </c>
      <c r="WHV178" t="s">
        <v>1647</v>
      </c>
      <c r="WHW178" t="s">
        <v>1648</v>
      </c>
      <c r="WHX178" t="s">
        <v>14</v>
      </c>
      <c r="WHY178" s="9">
        <v>45488</v>
      </c>
      <c r="WHZ178" s="9"/>
      <c r="WIA178" s="9"/>
      <c r="WIC178" s="10">
        <v>4.8600000000000003</v>
      </c>
      <c r="WIH178">
        <v>33902247</v>
      </c>
      <c r="WII178" t="s">
        <v>1645</v>
      </c>
      <c r="WIJ178" t="s">
        <v>1646</v>
      </c>
      <c r="WIK178" t="s">
        <v>1234</v>
      </c>
      <c r="WIL178" t="s">
        <v>1647</v>
      </c>
      <c r="WIM178" t="s">
        <v>1648</v>
      </c>
      <c r="WIN178" t="s">
        <v>14</v>
      </c>
      <c r="WIO178" s="9">
        <v>45488</v>
      </c>
      <c r="WIP178" s="9"/>
      <c r="WIQ178" s="9"/>
      <c r="WIS178" s="10">
        <v>4.8600000000000003</v>
      </c>
      <c r="WIX178">
        <v>33902247</v>
      </c>
      <c r="WIY178" t="s">
        <v>1645</v>
      </c>
      <c r="WIZ178" t="s">
        <v>1646</v>
      </c>
      <c r="WJA178" t="s">
        <v>1234</v>
      </c>
      <c r="WJB178" t="s">
        <v>1647</v>
      </c>
      <c r="WJC178" t="s">
        <v>1648</v>
      </c>
      <c r="WJD178" t="s">
        <v>14</v>
      </c>
      <c r="WJE178" s="9">
        <v>45488</v>
      </c>
      <c r="WJF178" s="9"/>
      <c r="WJG178" s="9"/>
      <c r="WJI178" s="10">
        <v>4.8600000000000003</v>
      </c>
      <c r="WJN178">
        <v>33902247</v>
      </c>
      <c r="WJO178" t="s">
        <v>1645</v>
      </c>
      <c r="WJP178" t="s">
        <v>1646</v>
      </c>
      <c r="WJQ178" t="s">
        <v>1234</v>
      </c>
      <c r="WJR178" t="s">
        <v>1647</v>
      </c>
      <c r="WJS178" t="s">
        <v>1648</v>
      </c>
      <c r="WJT178" t="s">
        <v>14</v>
      </c>
      <c r="WJU178" s="9">
        <v>45488</v>
      </c>
      <c r="WJV178" s="9"/>
      <c r="WJW178" s="9"/>
      <c r="WJY178" s="10">
        <v>4.8600000000000003</v>
      </c>
      <c r="WKD178">
        <v>33902247</v>
      </c>
      <c r="WKE178" t="s">
        <v>1645</v>
      </c>
      <c r="WKF178" t="s">
        <v>1646</v>
      </c>
      <c r="WKG178" t="s">
        <v>1234</v>
      </c>
      <c r="WKH178" t="s">
        <v>1647</v>
      </c>
      <c r="WKI178" t="s">
        <v>1648</v>
      </c>
      <c r="WKJ178" t="s">
        <v>14</v>
      </c>
      <c r="WKK178" s="9">
        <v>45488</v>
      </c>
      <c r="WKL178" s="9"/>
      <c r="WKM178" s="9"/>
      <c r="WKO178" s="10">
        <v>4.8600000000000003</v>
      </c>
      <c r="WKT178">
        <v>33902247</v>
      </c>
      <c r="WKU178" t="s">
        <v>1645</v>
      </c>
      <c r="WKV178" t="s">
        <v>1646</v>
      </c>
      <c r="WKW178" t="s">
        <v>1234</v>
      </c>
      <c r="WKX178" t="s">
        <v>1647</v>
      </c>
      <c r="WKY178" t="s">
        <v>1648</v>
      </c>
      <c r="WKZ178" t="s">
        <v>14</v>
      </c>
      <c r="WLA178" s="9">
        <v>45488</v>
      </c>
      <c r="WLB178" s="9"/>
      <c r="WLC178" s="9"/>
      <c r="WLE178" s="10">
        <v>4.8600000000000003</v>
      </c>
      <c r="WLJ178">
        <v>33902247</v>
      </c>
      <c r="WLK178" t="s">
        <v>1645</v>
      </c>
      <c r="WLL178" t="s">
        <v>1646</v>
      </c>
      <c r="WLM178" t="s">
        <v>1234</v>
      </c>
      <c r="WLN178" t="s">
        <v>1647</v>
      </c>
      <c r="WLO178" t="s">
        <v>1648</v>
      </c>
      <c r="WLP178" t="s">
        <v>14</v>
      </c>
      <c r="WLQ178" s="9">
        <v>45488</v>
      </c>
      <c r="WLR178" s="9"/>
      <c r="WLS178" s="9"/>
      <c r="WLU178" s="10">
        <v>4.8600000000000003</v>
      </c>
      <c r="WLZ178">
        <v>33902247</v>
      </c>
      <c r="WMA178" t="s">
        <v>1645</v>
      </c>
      <c r="WMB178" t="s">
        <v>1646</v>
      </c>
      <c r="WMC178" t="s">
        <v>1234</v>
      </c>
      <c r="WMD178" t="s">
        <v>1647</v>
      </c>
      <c r="WME178" t="s">
        <v>1648</v>
      </c>
      <c r="WMF178" t="s">
        <v>14</v>
      </c>
      <c r="WMG178" s="9">
        <v>45488</v>
      </c>
      <c r="WMH178" s="9"/>
      <c r="WMI178" s="9"/>
      <c r="WMK178" s="10">
        <v>4.8600000000000003</v>
      </c>
      <c r="WMP178">
        <v>33902247</v>
      </c>
      <c r="WMQ178" t="s">
        <v>1645</v>
      </c>
      <c r="WMR178" t="s">
        <v>1646</v>
      </c>
      <c r="WMS178" t="s">
        <v>1234</v>
      </c>
      <c r="WMT178" t="s">
        <v>1647</v>
      </c>
      <c r="WMU178" t="s">
        <v>1648</v>
      </c>
      <c r="WMV178" t="s">
        <v>14</v>
      </c>
      <c r="WMW178" s="9">
        <v>45488</v>
      </c>
      <c r="WMX178" s="9"/>
      <c r="WMY178" s="9"/>
      <c r="WNA178" s="10">
        <v>4.8600000000000003</v>
      </c>
      <c r="WNF178">
        <v>33902247</v>
      </c>
      <c r="WNG178" t="s">
        <v>1645</v>
      </c>
      <c r="WNH178" t="s">
        <v>1646</v>
      </c>
      <c r="WNI178" t="s">
        <v>1234</v>
      </c>
      <c r="WNJ178" t="s">
        <v>1647</v>
      </c>
      <c r="WNK178" t="s">
        <v>1648</v>
      </c>
      <c r="WNL178" t="s">
        <v>14</v>
      </c>
      <c r="WNM178" s="9">
        <v>45488</v>
      </c>
      <c r="WNN178" s="9"/>
      <c r="WNO178" s="9"/>
      <c r="WNQ178" s="10">
        <v>4.8600000000000003</v>
      </c>
      <c r="WNV178">
        <v>33902247</v>
      </c>
      <c r="WNW178" t="s">
        <v>1645</v>
      </c>
      <c r="WNX178" t="s">
        <v>1646</v>
      </c>
      <c r="WNY178" t="s">
        <v>1234</v>
      </c>
      <c r="WNZ178" t="s">
        <v>1647</v>
      </c>
      <c r="WOA178" t="s">
        <v>1648</v>
      </c>
      <c r="WOB178" t="s">
        <v>14</v>
      </c>
      <c r="WOC178" s="9">
        <v>45488</v>
      </c>
      <c r="WOD178" s="9"/>
      <c r="WOE178" s="9"/>
      <c r="WOG178" s="10">
        <v>4.8600000000000003</v>
      </c>
      <c r="WOL178">
        <v>33902247</v>
      </c>
      <c r="WOM178" t="s">
        <v>1645</v>
      </c>
      <c r="WON178" t="s">
        <v>1646</v>
      </c>
      <c r="WOO178" t="s">
        <v>1234</v>
      </c>
      <c r="WOP178" t="s">
        <v>1647</v>
      </c>
      <c r="WOQ178" t="s">
        <v>1648</v>
      </c>
      <c r="WOR178" t="s">
        <v>14</v>
      </c>
      <c r="WOS178" s="9">
        <v>45488</v>
      </c>
      <c r="WOT178" s="9"/>
      <c r="WOU178" s="9"/>
      <c r="WOW178" s="10">
        <v>4.8600000000000003</v>
      </c>
      <c r="WPB178">
        <v>33902247</v>
      </c>
      <c r="WPC178" t="s">
        <v>1645</v>
      </c>
      <c r="WPD178" t="s">
        <v>1646</v>
      </c>
      <c r="WPE178" t="s">
        <v>1234</v>
      </c>
      <c r="WPF178" t="s">
        <v>1647</v>
      </c>
      <c r="WPG178" t="s">
        <v>1648</v>
      </c>
      <c r="WPH178" t="s">
        <v>14</v>
      </c>
      <c r="WPI178" s="9">
        <v>45488</v>
      </c>
      <c r="WPJ178" s="9"/>
      <c r="WPK178" s="9"/>
      <c r="WPM178" s="10">
        <v>4.8600000000000003</v>
      </c>
      <c r="WPR178">
        <v>33902247</v>
      </c>
      <c r="WPS178" t="s">
        <v>1645</v>
      </c>
      <c r="WPT178" t="s">
        <v>1646</v>
      </c>
      <c r="WPU178" t="s">
        <v>1234</v>
      </c>
      <c r="WPV178" t="s">
        <v>1647</v>
      </c>
      <c r="WPW178" t="s">
        <v>1648</v>
      </c>
      <c r="WPX178" t="s">
        <v>14</v>
      </c>
      <c r="WPY178" s="9">
        <v>45488</v>
      </c>
      <c r="WPZ178" s="9"/>
      <c r="WQA178" s="9"/>
      <c r="WQC178" s="10">
        <v>4.8600000000000003</v>
      </c>
      <c r="WQH178">
        <v>33902247</v>
      </c>
      <c r="WQI178" t="s">
        <v>1645</v>
      </c>
      <c r="WQJ178" t="s">
        <v>1646</v>
      </c>
      <c r="WQK178" t="s">
        <v>1234</v>
      </c>
      <c r="WQL178" t="s">
        <v>1647</v>
      </c>
      <c r="WQM178" t="s">
        <v>1648</v>
      </c>
      <c r="WQN178" t="s">
        <v>14</v>
      </c>
      <c r="WQO178" s="9">
        <v>45488</v>
      </c>
      <c r="WQP178" s="9"/>
      <c r="WQQ178" s="9"/>
      <c r="WQS178" s="10">
        <v>4.8600000000000003</v>
      </c>
      <c r="WQX178">
        <v>33902247</v>
      </c>
      <c r="WQY178" t="s">
        <v>1645</v>
      </c>
      <c r="WQZ178" t="s">
        <v>1646</v>
      </c>
      <c r="WRA178" t="s">
        <v>1234</v>
      </c>
      <c r="WRB178" t="s">
        <v>1647</v>
      </c>
      <c r="WRC178" t="s">
        <v>1648</v>
      </c>
      <c r="WRD178" t="s">
        <v>14</v>
      </c>
      <c r="WRE178" s="9">
        <v>45488</v>
      </c>
      <c r="WRF178" s="9"/>
      <c r="WRG178" s="9"/>
      <c r="WRI178" s="10">
        <v>4.8600000000000003</v>
      </c>
      <c r="WRN178">
        <v>33902247</v>
      </c>
      <c r="WRO178" t="s">
        <v>1645</v>
      </c>
      <c r="WRP178" t="s">
        <v>1646</v>
      </c>
      <c r="WRQ178" t="s">
        <v>1234</v>
      </c>
      <c r="WRR178" t="s">
        <v>1647</v>
      </c>
      <c r="WRS178" t="s">
        <v>1648</v>
      </c>
      <c r="WRT178" t="s">
        <v>14</v>
      </c>
      <c r="WRU178" s="9">
        <v>45488</v>
      </c>
      <c r="WRV178" s="9"/>
      <c r="WRW178" s="9"/>
      <c r="WRY178" s="10">
        <v>4.8600000000000003</v>
      </c>
      <c r="WSD178">
        <v>33902247</v>
      </c>
      <c r="WSE178" t="s">
        <v>1645</v>
      </c>
      <c r="WSF178" t="s">
        <v>1646</v>
      </c>
      <c r="WSG178" t="s">
        <v>1234</v>
      </c>
      <c r="WSH178" t="s">
        <v>1647</v>
      </c>
      <c r="WSI178" t="s">
        <v>1648</v>
      </c>
      <c r="WSJ178" t="s">
        <v>14</v>
      </c>
      <c r="WSK178" s="9">
        <v>45488</v>
      </c>
      <c r="WSL178" s="9"/>
      <c r="WSM178" s="9"/>
      <c r="WSO178" s="10">
        <v>4.8600000000000003</v>
      </c>
      <c r="WST178">
        <v>33902247</v>
      </c>
      <c r="WSU178" t="s">
        <v>1645</v>
      </c>
      <c r="WSV178" t="s">
        <v>1646</v>
      </c>
      <c r="WSW178" t="s">
        <v>1234</v>
      </c>
      <c r="WSX178" t="s">
        <v>1647</v>
      </c>
      <c r="WSY178" t="s">
        <v>1648</v>
      </c>
      <c r="WSZ178" t="s">
        <v>14</v>
      </c>
      <c r="WTA178" s="9">
        <v>45488</v>
      </c>
      <c r="WTB178" s="9"/>
      <c r="WTC178" s="9"/>
      <c r="WTE178" s="10">
        <v>4.8600000000000003</v>
      </c>
      <c r="WTJ178">
        <v>33902247</v>
      </c>
      <c r="WTK178" t="s">
        <v>1645</v>
      </c>
      <c r="WTL178" t="s">
        <v>1646</v>
      </c>
      <c r="WTM178" t="s">
        <v>1234</v>
      </c>
      <c r="WTN178" t="s">
        <v>1647</v>
      </c>
      <c r="WTO178" t="s">
        <v>1648</v>
      </c>
      <c r="WTP178" t="s">
        <v>14</v>
      </c>
      <c r="WTQ178" s="9">
        <v>45488</v>
      </c>
      <c r="WTR178" s="9"/>
      <c r="WTS178" s="9"/>
      <c r="WTU178" s="10">
        <v>4.8600000000000003</v>
      </c>
      <c r="WTZ178">
        <v>33902247</v>
      </c>
      <c r="WUA178" t="s">
        <v>1645</v>
      </c>
      <c r="WUB178" t="s">
        <v>1646</v>
      </c>
      <c r="WUC178" t="s">
        <v>1234</v>
      </c>
      <c r="WUD178" t="s">
        <v>1647</v>
      </c>
      <c r="WUE178" t="s">
        <v>1648</v>
      </c>
      <c r="WUF178" t="s">
        <v>14</v>
      </c>
      <c r="WUG178" s="9">
        <v>45488</v>
      </c>
      <c r="WUH178" s="9"/>
      <c r="WUI178" s="9"/>
      <c r="WUK178" s="10">
        <v>4.8600000000000003</v>
      </c>
      <c r="WUP178">
        <v>33902247</v>
      </c>
      <c r="WUQ178" t="s">
        <v>1645</v>
      </c>
      <c r="WUR178" t="s">
        <v>1646</v>
      </c>
      <c r="WUS178" t="s">
        <v>1234</v>
      </c>
      <c r="WUT178" t="s">
        <v>1647</v>
      </c>
      <c r="WUU178" t="s">
        <v>1648</v>
      </c>
      <c r="WUV178" t="s">
        <v>14</v>
      </c>
      <c r="WUW178" s="9">
        <v>45488</v>
      </c>
      <c r="WUX178" s="9"/>
      <c r="WUY178" s="9"/>
      <c r="WVA178" s="10">
        <v>4.8600000000000003</v>
      </c>
      <c r="WVF178">
        <v>33902247</v>
      </c>
      <c r="WVG178" t="s">
        <v>1645</v>
      </c>
      <c r="WVH178" t="s">
        <v>1646</v>
      </c>
      <c r="WVI178" t="s">
        <v>1234</v>
      </c>
      <c r="WVJ178" t="s">
        <v>1647</v>
      </c>
      <c r="WVK178" t="s">
        <v>1648</v>
      </c>
      <c r="WVL178" t="s">
        <v>14</v>
      </c>
      <c r="WVM178" s="9">
        <v>45488</v>
      </c>
      <c r="WVN178" s="9"/>
      <c r="WVO178" s="9"/>
      <c r="WVQ178" s="10">
        <v>4.8600000000000003</v>
      </c>
      <c r="WVV178">
        <v>33902247</v>
      </c>
      <c r="WVW178" t="s">
        <v>1645</v>
      </c>
      <c r="WVX178" t="s">
        <v>1646</v>
      </c>
      <c r="WVY178" t="s">
        <v>1234</v>
      </c>
      <c r="WVZ178" t="s">
        <v>1647</v>
      </c>
      <c r="WWA178" t="s">
        <v>1648</v>
      </c>
      <c r="WWB178" t="s">
        <v>14</v>
      </c>
      <c r="WWC178" s="9">
        <v>45488</v>
      </c>
      <c r="WWD178" s="9"/>
      <c r="WWE178" s="9"/>
      <c r="WWG178" s="10">
        <v>4.8600000000000003</v>
      </c>
      <c r="WWL178">
        <v>33902247</v>
      </c>
      <c r="WWM178" t="s">
        <v>1645</v>
      </c>
      <c r="WWN178" t="s">
        <v>1646</v>
      </c>
      <c r="WWO178" t="s">
        <v>1234</v>
      </c>
      <c r="WWP178" t="s">
        <v>1647</v>
      </c>
      <c r="WWQ178" t="s">
        <v>1648</v>
      </c>
      <c r="WWR178" t="s">
        <v>14</v>
      </c>
      <c r="WWS178" s="9">
        <v>45488</v>
      </c>
      <c r="WWT178" s="9"/>
      <c r="WWU178" s="9"/>
      <c r="WWW178" s="10">
        <v>4.8600000000000003</v>
      </c>
      <c r="WXB178">
        <v>33902247</v>
      </c>
      <c r="WXC178" t="s">
        <v>1645</v>
      </c>
      <c r="WXD178" t="s">
        <v>1646</v>
      </c>
      <c r="WXE178" t="s">
        <v>1234</v>
      </c>
      <c r="WXF178" t="s">
        <v>1647</v>
      </c>
      <c r="WXG178" t="s">
        <v>1648</v>
      </c>
      <c r="WXH178" t="s">
        <v>14</v>
      </c>
      <c r="WXI178" s="9">
        <v>45488</v>
      </c>
      <c r="WXJ178" s="9"/>
      <c r="WXK178" s="9"/>
      <c r="WXM178" s="10">
        <v>4.8600000000000003</v>
      </c>
      <c r="WXR178">
        <v>33902247</v>
      </c>
      <c r="WXS178" t="s">
        <v>1645</v>
      </c>
      <c r="WXT178" t="s">
        <v>1646</v>
      </c>
      <c r="WXU178" t="s">
        <v>1234</v>
      </c>
      <c r="WXV178" t="s">
        <v>1647</v>
      </c>
      <c r="WXW178" t="s">
        <v>1648</v>
      </c>
      <c r="WXX178" t="s">
        <v>14</v>
      </c>
      <c r="WXY178" s="9">
        <v>45488</v>
      </c>
      <c r="WXZ178" s="9"/>
      <c r="WYA178" s="9"/>
      <c r="WYC178" s="10">
        <v>4.8600000000000003</v>
      </c>
      <c r="WYH178">
        <v>33902247</v>
      </c>
      <c r="WYI178" t="s">
        <v>1645</v>
      </c>
      <c r="WYJ178" t="s">
        <v>1646</v>
      </c>
      <c r="WYK178" t="s">
        <v>1234</v>
      </c>
      <c r="WYL178" t="s">
        <v>1647</v>
      </c>
      <c r="WYM178" t="s">
        <v>1648</v>
      </c>
      <c r="WYN178" t="s">
        <v>14</v>
      </c>
      <c r="WYO178" s="9">
        <v>45488</v>
      </c>
      <c r="WYP178" s="9"/>
      <c r="WYQ178" s="9"/>
      <c r="WYS178" s="10">
        <v>4.8600000000000003</v>
      </c>
      <c r="WYX178">
        <v>33902247</v>
      </c>
      <c r="WYY178" t="s">
        <v>1645</v>
      </c>
      <c r="WYZ178" t="s">
        <v>1646</v>
      </c>
      <c r="WZA178" t="s">
        <v>1234</v>
      </c>
      <c r="WZB178" t="s">
        <v>1647</v>
      </c>
      <c r="WZC178" t="s">
        <v>1648</v>
      </c>
      <c r="WZD178" t="s">
        <v>14</v>
      </c>
      <c r="WZE178" s="9">
        <v>45488</v>
      </c>
      <c r="WZF178" s="9"/>
      <c r="WZG178" s="9"/>
      <c r="WZI178" s="10">
        <v>4.8600000000000003</v>
      </c>
      <c r="WZN178">
        <v>33902247</v>
      </c>
      <c r="WZO178" t="s">
        <v>1645</v>
      </c>
      <c r="WZP178" t="s">
        <v>1646</v>
      </c>
      <c r="WZQ178" t="s">
        <v>1234</v>
      </c>
      <c r="WZR178" t="s">
        <v>1647</v>
      </c>
      <c r="WZS178" t="s">
        <v>1648</v>
      </c>
      <c r="WZT178" t="s">
        <v>14</v>
      </c>
      <c r="WZU178" s="9">
        <v>45488</v>
      </c>
      <c r="WZV178" s="9"/>
      <c r="WZW178" s="9"/>
      <c r="WZY178" s="10">
        <v>4.8600000000000003</v>
      </c>
      <c r="XAD178">
        <v>33902247</v>
      </c>
      <c r="XAE178" t="s">
        <v>1645</v>
      </c>
      <c r="XAF178" t="s">
        <v>1646</v>
      </c>
      <c r="XAG178" t="s">
        <v>1234</v>
      </c>
      <c r="XAH178" t="s">
        <v>1647</v>
      </c>
      <c r="XAI178" t="s">
        <v>1648</v>
      </c>
      <c r="XAJ178" t="s">
        <v>14</v>
      </c>
      <c r="XAK178" s="9">
        <v>45488</v>
      </c>
      <c r="XAL178" s="9"/>
      <c r="XAM178" s="9"/>
      <c r="XAO178" s="10">
        <v>4.8600000000000003</v>
      </c>
      <c r="XAT178">
        <v>33902247</v>
      </c>
      <c r="XAU178" t="s">
        <v>1645</v>
      </c>
      <c r="XAV178" t="s">
        <v>1646</v>
      </c>
      <c r="XAW178" t="s">
        <v>1234</v>
      </c>
      <c r="XAX178" t="s">
        <v>1647</v>
      </c>
      <c r="XAY178" t="s">
        <v>1648</v>
      </c>
      <c r="XAZ178" t="s">
        <v>14</v>
      </c>
      <c r="XBA178" s="9">
        <v>45488</v>
      </c>
      <c r="XBB178" s="9"/>
      <c r="XBC178" s="9"/>
      <c r="XBE178" s="10">
        <v>4.8600000000000003</v>
      </c>
      <c r="XBJ178">
        <v>33902247</v>
      </c>
      <c r="XBK178" t="s">
        <v>1645</v>
      </c>
      <c r="XBL178" t="s">
        <v>1646</v>
      </c>
      <c r="XBM178" t="s">
        <v>1234</v>
      </c>
      <c r="XBN178" t="s">
        <v>1647</v>
      </c>
      <c r="XBO178" t="s">
        <v>1648</v>
      </c>
      <c r="XBP178" t="s">
        <v>14</v>
      </c>
      <c r="XBQ178" s="9">
        <v>45488</v>
      </c>
      <c r="XBR178" s="9"/>
      <c r="XBS178" s="9"/>
      <c r="XBU178" s="10">
        <v>4.8600000000000003</v>
      </c>
      <c r="XBZ178">
        <v>33902247</v>
      </c>
      <c r="XCA178" t="s">
        <v>1645</v>
      </c>
      <c r="XCB178" t="s">
        <v>1646</v>
      </c>
      <c r="XCC178" t="s">
        <v>1234</v>
      </c>
      <c r="XCD178" t="s">
        <v>1647</v>
      </c>
      <c r="XCE178" t="s">
        <v>1648</v>
      </c>
      <c r="XCF178" t="s">
        <v>14</v>
      </c>
      <c r="XCG178" s="9">
        <v>45488</v>
      </c>
      <c r="XCH178" s="9"/>
      <c r="XCI178" s="9"/>
      <c r="XCK178" s="10">
        <v>4.8600000000000003</v>
      </c>
      <c r="XCP178">
        <v>33902247</v>
      </c>
      <c r="XCQ178" t="s">
        <v>1645</v>
      </c>
      <c r="XCR178" t="s">
        <v>1646</v>
      </c>
      <c r="XCS178" t="s">
        <v>1234</v>
      </c>
      <c r="XCT178" t="s">
        <v>1647</v>
      </c>
      <c r="XCU178" t="s">
        <v>1648</v>
      </c>
      <c r="XCV178" t="s">
        <v>14</v>
      </c>
      <c r="XCW178" s="9">
        <v>45488</v>
      </c>
      <c r="XCX178" s="9"/>
      <c r="XCY178" s="9"/>
      <c r="XDA178" s="10">
        <v>4.8600000000000003</v>
      </c>
      <c r="XDF178">
        <v>33902247</v>
      </c>
      <c r="XDG178" t="s">
        <v>1645</v>
      </c>
      <c r="XDH178" t="s">
        <v>1646</v>
      </c>
      <c r="XDI178" t="s">
        <v>1234</v>
      </c>
      <c r="XDJ178" t="s">
        <v>1647</v>
      </c>
      <c r="XDK178" t="s">
        <v>1648</v>
      </c>
      <c r="XDL178" t="s">
        <v>14</v>
      </c>
      <c r="XDM178" s="9">
        <v>45488</v>
      </c>
      <c r="XDN178" s="9"/>
      <c r="XDO178" s="9"/>
      <c r="XDQ178" s="10">
        <v>4.8600000000000003</v>
      </c>
      <c r="XDV178">
        <v>33902247</v>
      </c>
      <c r="XDW178" t="s">
        <v>1645</v>
      </c>
      <c r="XDX178" t="s">
        <v>1646</v>
      </c>
      <c r="XDY178" t="s">
        <v>1234</v>
      </c>
      <c r="XDZ178" t="s">
        <v>1647</v>
      </c>
      <c r="XEA178" t="s">
        <v>1648</v>
      </c>
      <c r="XEB178" t="s">
        <v>14</v>
      </c>
      <c r="XEC178" s="9">
        <v>45488</v>
      </c>
      <c r="XED178" s="9"/>
      <c r="XEE178" s="9"/>
      <c r="XEG178" s="10">
        <v>4.8600000000000003</v>
      </c>
      <c r="XEL178">
        <v>33902247</v>
      </c>
      <c r="XEM178" t="s">
        <v>1645</v>
      </c>
      <c r="XEN178" t="s">
        <v>1646</v>
      </c>
      <c r="XEO178" t="s">
        <v>1234</v>
      </c>
      <c r="XEP178" t="s">
        <v>1647</v>
      </c>
      <c r="XEQ178" t="s">
        <v>1648</v>
      </c>
      <c r="XER178" t="s">
        <v>14</v>
      </c>
      <c r="XES178" s="9">
        <v>45488</v>
      </c>
      <c r="XET178" s="9"/>
      <c r="XEU178" s="9"/>
      <c r="XEW178" s="10">
        <v>4.8600000000000003</v>
      </c>
    </row>
    <row r="179" spans="1:16377" x14ac:dyDescent="0.25">
      <c r="A179" t="s">
        <v>1649</v>
      </c>
      <c r="B179" t="s">
        <v>1293</v>
      </c>
      <c r="C179" t="s">
        <v>1294</v>
      </c>
      <c r="D179" t="s">
        <v>1650</v>
      </c>
      <c r="E179" t="s">
        <v>14</v>
      </c>
      <c r="F179" s="9">
        <v>44242</v>
      </c>
      <c r="G179" s="9"/>
      <c r="H179" s="9"/>
      <c r="J179" s="10">
        <v>1.18</v>
      </c>
      <c r="M179" s="10"/>
      <c r="N179" s="10"/>
    </row>
    <row r="180" spans="1:16377" x14ac:dyDescent="0.25">
      <c r="A180" t="s">
        <v>1651</v>
      </c>
      <c r="B180" t="s">
        <v>1229</v>
      </c>
      <c r="C180" t="s">
        <v>1495</v>
      </c>
      <c r="D180" t="s">
        <v>1652</v>
      </c>
      <c r="E180" t="s">
        <v>14</v>
      </c>
      <c r="F180" s="9">
        <v>44251</v>
      </c>
      <c r="G180" s="9"/>
      <c r="H180" s="9"/>
      <c r="M180" s="10">
        <v>0.4</v>
      </c>
      <c r="N180" s="10"/>
    </row>
    <row r="181" spans="1:16377" x14ac:dyDescent="0.25">
      <c r="A181" t="s">
        <v>1653</v>
      </c>
      <c r="B181" t="s">
        <v>1229</v>
      </c>
      <c r="C181" t="s">
        <v>1299</v>
      </c>
      <c r="D181" t="s">
        <v>1654</v>
      </c>
      <c r="E181" t="s">
        <v>14</v>
      </c>
      <c r="F181" s="11">
        <v>44257</v>
      </c>
      <c r="M181">
        <v>0.2</v>
      </c>
    </row>
    <row r="182" spans="1:16377" x14ac:dyDescent="0.25">
      <c r="A182" t="s">
        <v>1655</v>
      </c>
      <c r="B182" t="s">
        <v>1229</v>
      </c>
      <c r="C182" t="s">
        <v>1299</v>
      </c>
      <c r="D182" t="s">
        <v>1656</v>
      </c>
      <c r="E182" t="s">
        <v>14</v>
      </c>
      <c r="F182" s="11">
        <v>44257</v>
      </c>
      <c r="M182">
        <v>0.3</v>
      </c>
    </row>
    <row r="183" spans="1:16377" x14ac:dyDescent="0.25">
      <c r="A183" t="s">
        <v>1657</v>
      </c>
      <c r="B183" t="s">
        <v>1247</v>
      </c>
      <c r="C183" t="s">
        <v>1247</v>
      </c>
      <c r="D183" t="s">
        <v>1658</v>
      </c>
      <c r="E183" t="s">
        <v>14</v>
      </c>
      <c r="F183" s="9">
        <v>44257</v>
      </c>
      <c r="G183" s="9"/>
      <c r="H183" s="9"/>
      <c r="I183" s="10">
        <v>79.03</v>
      </c>
      <c r="J183" s="10">
        <v>13.95</v>
      </c>
      <c r="M183" s="10"/>
      <c r="N183" s="10"/>
    </row>
    <row r="184" spans="1:16377" x14ac:dyDescent="0.25">
      <c r="A184" t="s">
        <v>1659</v>
      </c>
      <c r="B184" t="s">
        <v>1247</v>
      </c>
      <c r="C184" t="s">
        <v>1262</v>
      </c>
      <c r="D184" t="s">
        <v>1660</v>
      </c>
      <c r="E184" t="s">
        <v>14</v>
      </c>
      <c r="F184" s="11">
        <v>44258</v>
      </c>
      <c r="G184" s="11"/>
      <c r="H184" s="11"/>
      <c r="M184">
        <v>0.3</v>
      </c>
    </row>
    <row r="185" spans="1:16377" x14ac:dyDescent="0.25">
      <c r="A185" t="s">
        <v>1661</v>
      </c>
      <c r="B185" t="s">
        <v>1234</v>
      </c>
      <c r="C185" t="s">
        <v>1495</v>
      </c>
      <c r="D185" t="s">
        <v>1662</v>
      </c>
      <c r="E185" t="s">
        <v>14</v>
      </c>
      <c r="F185" s="9">
        <v>44277</v>
      </c>
      <c r="G185" s="9"/>
      <c r="H185" s="9"/>
      <c r="M185" s="10">
        <v>5.07</v>
      </c>
      <c r="N185" s="10"/>
    </row>
    <row r="186" spans="1:16377" x14ac:dyDescent="0.25">
      <c r="A186" t="s">
        <v>1663</v>
      </c>
      <c r="B186" t="s">
        <v>1229</v>
      </c>
      <c r="C186" t="s">
        <v>1664</v>
      </c>
      <c r="D186" t="s">
        <v>1665</v>
      </c>
      <c r="E186" t="s">
        <v>14</v>
      </c>
      <c r="F186" s="11">
        <v>44277</v>
      </c>
      <c r="M186">
        <v>2.0099999999999998</v>
      </c>
    </row>
    <row r="187" spans="1:16377" x14ac:dyDescent="0.25">
      <c r="A187" t="s">
        <v>1666</v>
      </c>
      <c r="B187" t="s">
        <v>1229</v>
      </c>
      <c r="C187" t="s">
        <v>1265</v>
      </c>
      <c r="D187" t="s">
        <v>1667</v>
      </c>
      <c r="E187" t="s">
        <v>14</v>
      </c>
      <c r="F187" s="11">
        <v>44287</v>
      </c>
      <c r="M187">
        <v>16</v>
      </c>
    </row>
    <row r="188" spans="1:16377" x14ac:dyDescent="0.25">
      <c r="A188" t="s">
        <v>1666</v>
      </c>
      <c r="B188" t="s">
        <v>1229</v>
      </c>
      <c r="C188" t="s">
        <v>1265</v>
      </c>
      <c r="D188" t="s">
        <v>1668</v>
      </c>
      <c r="E188" t="s">
        <v>14</v>
      </c>
      <c r="F188" s="11">
        <v>44287</v>
      </c>
      <c r="J188" s="10">
        <v>0.57999999999999996</v>
      </c>
    </row>
    <row r="189" spans="1:16377" x14ac:dyDescent="0.25">
      <c r="A189" t="s">
        <v>1666</v>
      </c>
      <c r="B189" t="s">
        <v>1229</v>
      </c>
      <c r="C189" t="s">
        <v>1265</v>
      </c>
      <c r="D189" t="s">
        <v>1667</v>
      </c>
      <c r="E189" t="s">
        <v>14</v>
      </c>
      <c r="F189" s="11">
        <v>44287</v>
      </c>
      <c r="K189" s="10">
        <v>49.53</v>
      </c>
    </row>
    <row r="190" spans="1:16377" x14ac:dyDescent="0.25">
      <c r="A190" t="s">
        <v>1669</v>
      </c>
      <c r="B190" t="s">
        <v>1247</v>
      </c>
      <c r="C190" t="s">
        <v>1283</v>
      </c>
      <c r="D190" t="s">
        <v>1670</v>
      </c>
      <c r="E190" t="s">
        <v>14</v>
      </c>
      <c r="F190" s="11">
        <v>44293</v>
      </c>
      <c r="M190">
        <v>1.2</v>
      </c>
    </row>
    <row r="191" spans="1:16377" x14ac:dyDescent="0.25">
      <c r="A191" t="s">
        <v>1671</v>
      </c>
      <c r="B191" t="s">
        <v>1234</v>
      </c>
      <c r="C191" t="s">
        <v>1265</v>
      </c>
      <c r="D191" t="s">
        <v>1672</v>
      </c>
      <c r="E191" t="s">
        <v>14</v>
      </c>
      <c r="F191" s="9">
        <v>44293</v>
      </c>
      <c r="G191" s="9"/>
      <c r="H191" s="9"/>
      <c r="K191" s="10">
        <v>4.3099999999999996</v>
      </c>
      <c r="M191" s="10"/>
      <c r="N191" s="10"/>
    </row>
    <row r="192" spans="1:16377" x14ac:dyDescent="0.25">
      <c r="A192" t="s">
        <v>1673</v>
      </c>
      <c r="B192" t="s">
        <v>1247</v>
      </c>
      <c r="C192" t="s">
        <v>1387</v>
      </c>
      <c r="D192" t="s">
        <v>1674</v>
      </c>
      <c r="E192" t="s">
        <v>14</v>
      </c>
      <c r="F192" s="9">
        <v>44294</v>
      </c>
      <c r="G192" s="9"/>
      <c r="H192" s="9"/>
      <c r="M192" s="10">
        <v>2.08</v>
      </c>
      <c r="N192" s="10">
        <v>0.25</v>
      </c>
    </row>
    <row r="193" spans="1:14" x14ac:dyDescent="0.25">
      <c r="A193" t="s">
        <v>1675</v>
      </c>
      <c r="B193" t="s">
        <v>1229</v>
      </c>
      <c r="C193" t="s">
        <v>1509</v>
      </c>
      <c r="D193" t="s">
        <v>1510</v>
      </c>
      <c r="E193" t="s">
        <v>14</v>
      </c>
      <c r="F193" s="11">
        <v>44294</v>
      </c>
      <c r="M193">
        <v>1.24</v>
      </c>
      <c r="N193">
        <v>0.01</v>
      </c>
    </row>
    <row r="194" spans="1:14" x14ac:dyDescent="0.25">
      <c r="A194" t="s">
        <v>1676</v>
      </c>
      <c r="B194" t="s">
        <v>1229</v>
      </c>
      <c r="C194" t="s">
        <v>1382</v>
      </c>
      <c r="D194" t="s">
        <v>1677</v>
      </c>
      <c r="E194" t="s">
        <v>14</v>
      </c>
      <c r="F194" s="11">
        <v>44294</v>
      </c>
      <c r="M194">
        <v>0.3</v>
      </c>
    </row>
    <row r="195" spans="1:14" x14ac:dyDescent="0.25">
      <c r="A195" t="s">
        <v>1678</v>
      </c>
      <c r="B195" t="s">
        <v>1293</v>
      </c>
      <c r="C195" t="s">
        <v>1411</v>
      </c>
      <c r="D195" t="s">
        <v>1679</v>
      </c>
      <c r="E195" t="s">
        <v>14</v>
      </c>
      <c r="F195" s="9">
        <v>44295</v>
      </c>
      <c r="G195" s="9"/>
      <c r="H195" s="9"/>
      <c r="J195" s="10">
        <v>46.52</v>
      </c>
      <c r="M195" s="10">
        <v>2.37</v>
      </c>
      <c r="N195" s="10"/>
    </row>
    <row r="196" spans="1:14" x14ac:dyDescent="0.25">
      <c r="A196" t="s">
        <v>1680</v>
      </c>
      <c r="B196" t="s">
        <v>1559</v>
      </c>
      <c r="C196" t="s">
        <v>1560</v>
      </c>
      <c r="D196" t="s">
        <v>1681</v>
      </c>
      <c r="E196" t="s">
        <v>14</v>
      </c>
      <c r="F196" s="11">
        <v>44301</v>
      </c>
      <c r="G196" s="11"/>
      <c r="H196" s="11"/>
      <c r="I196" s="10">
        <v>4.59</v>
      </c>
      <c r="J196" s="10">
        <v>5.6</v>
      </c>
    </row>
    <row r="197" spans="1:14" x14ac:dyDescent="0.25">
      <c r="A197" t="s">
        <v>1682</v>
      </c>
      <c r="B197" t="s">
        <v>1229</v>
      </c>
      <c r="C197" t="s">
        <v>1683</v>
      </c>
      <c r="D197" t="s">
        <v>1684</v>
      </c>
      <c r="E197" t="s">
        <v>14</v>
      </c>
      <c r="F197" s="11">
        <v>44302</v>
      </c>
      <c r="M197">
        <v>0.1</v>
      </c>
    </row>
    <row r="198" spans="1:14" x14ac:dyDescent="0.25">
      <c r="A198" t="s">
        <v>1685</v>
      </c>
      <c r="B198" t="s">
        <v>1293</v>
      </c>
      <c r="C198" t="s">
        <v>1294</v>
      </c>
      <c r="D198" t="s">
        <v>1686</v>
      </c>
      <c r="E198" t="s">
        <v>14</v>
      </c>
      <c r="F198" s="9">
        <v>44302</v>
      </c>
      <c r="G198" s="9"/>
      <c r="H198" s="9"/>
      <c r="I198" s="10">
        <v>15.96</v>
      </c>
      <c r="J198" s="10">
        <v>4.5</v>
      </c>
      <c r="M198" s="10"/>
      <c r="N198" s="10"/>
    </row>
    <row r="199" spans="1:14" x14ac:dyDescent="0.25">
      <c r="A199" t="s">
        <v>1687</v>
      </c>
      <c r="B199" t="s">
        <v>1293</v>
      </c>
      <c r="C199" t="s">
        <v>1433</v>
      </c>
      <c r="D199" t="s">
        <v>1688</v>
      </c>
      <c r="E199" t="s">
        <v>14</v>
      </c>
      <c r="F199" s="9">
        <v>44322</v>
      </c>
      <c r="G199" s="9"/>
      <c r="H199" s="9"/>
      <c r="I199" s="10">
        <v>18.600000000000001</v>
      </c>
      <c r="J199" s="10">
        <v>4.5</v>
      </c>
      <c r="M199" s="10"/>
      <c r="N199" s="10"/>
    </row>
    <row r="200" spans="1:14" x14ac:dyDescent="0.25">
      <c r="A200" t="s">
        <v>1689</v>
      </c>
      <c r="B200" t="s">
        <v>1293</v>
      </c>
      <c r="C200" t="s">
        <v>1433</v>
      </c>
      <c r="D200" t="s">
        <v>1690</v>
      </c>
      <c r="E200" t="s">
        <v>14</v>
      </c>
      <c r="F200" s="9">
        <v>44322</v>
      </c>
      <c r="G200" s="9"/>
      <c r="H200" s="9"/>
      <c r="J200" s="10">
        <v>35.15</v>
      </c>
      <c r="M200" s="10"/>
      <c r="N200" s="10"/>
    </row>
    <row r="201" spans="1:14" x14ac:dyDescent="0.25">
      <c r="A201" t="s">
        <v>1691</v>
      </c>
      <c r="B201" t="s">
        <v>1247</v>
      </c>
      <c r="C201" t="s">
        <v>1283</v>
      </c>
      <c r="D201" t="s">
        <v>1692</v>
      </c>
      <c r="E201" t="s">
        <v>14</v>
      </c>
      <c r="F201" s="11">
        <v>44328</v>
      </c>
      <c r="M201">
        <v>0.1</v>
      </c>
    </row>
    <row r="202" spans="1:14" x14ac:dyDescent="0.25">
      <c r="A202" t="s">
        <v>1693</v>
      </c>
      <c r="B202" t="s">
        <v>1247</v>
      </c>
      <c r="C202" t="s">
        <v>1283</v>
      </c>
      <c r="D202" t="s">
        <v>1694</v>
      </c>
      <c r="E202" t="s">
        <v>14</v>
      </c>
      <c r="F202" s="11">
        <v>44328</v>
      </c>
      <c r="M202">
        <v>1.1000000000000001</v>
      </c>
    </row>
    <row r="203" spans="1:14" x14ac:dyDescent="0.25">
      <c r="A203" t="s">
        <v>1695</v>
      </c>
      <c r="B203" t="s">
        <v>1229</v>
      </c>
      <c r="C203" t="s">
        <v>1683</v>
      </c>
      <c r="D203" t="s">
        <v>1696</v>
      </c>
      <c r="E203" t="s">
        <v>14</v>
      </c>
      <c r="F203" s="11">
        <v>44328</v>
      </c>
      <c r="M203">
        <v>1</v>
      </c>
    </row>
    <row r="204" spans="1:14" x14ac:dyDescent="0.25">
      <c r="A204" t="s">
        <v>1697</v>
      </c>
      <c r="B204" t="s">
        <v>1234</v>
      </c>
      <c r="C204" t="s">
        <v>1454</v>
      </c>
      <c r="D204" t="s">
        <v>1698</v>
      </c>
      <c r="E204" t="s">
        <v>14</v>
      </c>
      <c r="F204" s="9">
        <v>44329</v>
      </c>
      <c r="G204" s="9"/>
      <c r="H204" s="9"/>
      <c r="M204" s="10">
        <v>3.5</v>
      </c>
      <c r="N204" s="10"/>
    </row>
    <row r="205" spans="1:14" x14ac:dyDescent="0.25">
      <c r="A205" t="s">
        <v>1699</v>
      </c>
      <c r="B205" t="s">
        <v>1229</v>
      </c>
      <c r="C205" t="s">
        <v>1290</v>
      </c>
      <c r="D205" t="s">
        <v>1700</v>
      </c>
      <c r="E205" t="s">
        <v>14</v>
      </c>
      <c r="F205" s="11">
        <v>44335</v>
      </c>
      <c r="M205">
        <v>0.1</v>
      </c>
    </row>
    <row r="206" spans="1:14" x14ac:dyDescent="0.25">
      <c r="A206" t="s">
        <v>1701</v>
      </c>
      <c r="B206" t="s">
        <v>1237</v>
      </c>
      <c r="C206" t="s">
        <v>1250</v>
      </c>
      <c r="D206" t="s">
        <v>1702</v>
      </c>
      <c r="E206" t="s">
        <v>14</v>
      </c>
      <c r="F206" s="11">
        <v>44342</v>
      </c>
      <c r="G206" s="11"/>
      <c r="H206" s="11"/>
      <c r="I206" s="10">
        <v>20.38</v>
      </c>
      <c r="J206" s="10">
        <v>14.17</v>
      </c>
    </row>
    <row r="207" spans="1:14" x14ac:dyDescent="0.25">
      <c r="A207" t="s">
        <v>1703</v>
      </c>
      <c r="B207" t="s">
        <v>1229</v>
      </c>
      <c r="C207" t="s">
        <v>1478</v>
      </c>
      <c r="D207" t="s">
        <v>1704</v>
      </c>
      <c r="E207" t="s">
        <v>14</v>
      </c>
      <c r="F207" s="11">
        <v>44344</v>
      </c>
      <c r="M207">
        <v>4.91</v>
      </c>
    </row>
    <row r="208" spans="1:14" x14ac:dyDescent="0.25">
      <c r="A208" t="s">
        <v>1705</v>
      </c>
      <c r="B208" t="s">
        <v>1229</v>
      </c>
      <c r="C208" t="s">
        <v>1706</v>
      </c>
      <c r="D208" t="s">
        <v>1707</v>
      </c>
      <c r="E208" t="s">
        <v>14</v>
      </c>
      <c r="F208" s="11">
        <v>44362</v>
      </c>
      <c r="M208">
        <v>4.1500000000000004</v>
      </c>
    </row>
    <row r="209" spans="1:14" x14ac:dyDescent="0.25">
      <c r="A209" t="s">
        <v>1708</v>
      </c>
      <c r="B209" t="s">
        <v>1229</v>
      </c>
      <c r="C209" t="s">
        <v>1709</v>
      </c>
      <c r="D209" t="s">
        <v>1710</v>
      </c>
      <c r="E209" t="s">
        <v>14</v>
      </c>
      <c r="F209" s="11">
        <v>44369</v>
      </c>
      <c r="G209" s="11"/>
      <c r="H209" s="11"/>
      <c r="M209">
        <v>0.71</v>
      </c>
    </row>
    <row r="210" spans="1:14" x14ac:dyDescent="0.25">
      <c r="A210" t="s">
        <v>1711</v>
      </c>
      <c r="B210" t="s">
        <v>1229</v>
      </c>
      <c r="C210" t="s">
        <v>1444</v>
      </c>
      <c r="D210" t="s">
        <v>1712</v>
      </c>
      <c r="E210" t="s">
        <v>14</v>
      </c>
      <c r="F210" s="11">
        <v>44370</v>
      </c>
      <c r="M210">
        <v>0.1</v>
      </c>
    </row>
    <row r="211" spans="1:14" x14ac:dyDescent="0.25">
      <c r="A211" t="s">
        <v>1713</v>
      </c>
      <c r="B211" t="s">
        <v>1229</v>
      </c>
      <c r="C211" t="s">
        <v>1306</v>
      </c>
      <c r="D211" t="s">
        <v>1714</v>
      </c>
      <c r="E211" t="s">
        <v>14</v>
      </c>
      <c r="F211" s="11">
        <v>44370</v>
      </c>
      <c r="M211">
        <v>0.1</v>
      </c>
    </row>
    <row r="212" spans="1:14" x14ac:dyDescent="0.25">
      <c r="A212" t="s">
        <v>1715</v>
      </c>
      <c r="B212" t="s">
        <v>1237</v>
      </c>
      <c r="C212" t="s">
        <v>1470</v>
      </c>
      <c r="D212" t="s">
        <v>1716</v>
      </c>
      <c r="E212" t="s">
        <v>14</v>
      </c>
      <c r="F212" s="11">
        <v>44371</v>
      </c>
      <c r="J212" s="10">
        <v>110</v>
      </c>
    </row>
    <row r="213" spans="1:14" x14ac:dyDescent="0.25">
      <c r="A213" t="s">
        <v>1717</v>
      </c>
      <c r="B213" t="s">
        <v>1293</v>
      </c>
      <c r="C213" t="s">
        <v>1718</v>
      </c>
      <c r="D213" t="s">
        <v>1719</v>
      </c>
      <c r="E213" t="s">
        <v>14</v>
      </c>
      <c r="F213" s="9">
        <v>44372</v>
      </c>
      <c r="G213" s="9"/>
      <c r="H213" s="9"/>
      <c r="I213" s="10">
        <v>63.65</v>
      </c>
      <c r="J213" s="10">
        <v>48.02</v>
      </c>
      <c r="M213" s="10">
        <v>1.3</v>
      </c>
      <c r="N213" s="10"/>
    </row>
    <row r="214" spans="1:14" x14ac:dyDescent="0.25">
      <c r="A214" t="s">
        <v>1720</v>
      </c>
      <c r="B214" t="s">
        <v>1234</v>
      </c>
      <c r="C214" t="s">
        <v>1495</v>
      </c>
      <c r="D214" t="s">
        <v>1721</v>
      </c>
      <c r="E214" t="s">
        <v>14</v>
      </c>
      <c r="F214" s="9">
        <v>44375</v>
      </c>
      <c r="G214" s="9"/>
      <c r="H214" s="9"/>
      <c r="K214" s="10">
        <v>176</v>
      </c>
      <c r="L214" s="10">
        <v>3.6</v>
      </c>
      <c r="M214" s="10"/>
      <c r="N214" s="10"/>
    </row>
    <row r="215" spans="1:14" x14ac:dyDescent="0.25">
      <c r="A215" t="s">
        <v>1722</v>
      </c>
      <c r="B215" t="s">
        <v>1234</v>
      </c>
      <c r="C215" t="s">
        <v>1495</v>
      </c>
      <c r="D215" t="s">
        <v>1721</v>
      </c>
      <c r="E215" t="s">
        <v>14</v>
      </c>
      <c r="F215" s="9">
        <v>44376</v>
      </c>
      <c r="G215" s="9"/>
      <c r="H215" s="9"/>
      <c r="M215" s="10">
        <v>4.3899999999999997</v>
      </c>
      <c r="N215" s="10"/>
    </row>
    <row r="216" spans="1:14" x14ac:dyDescent="0.25">
      <c r="A216" t="s">
        <v>1723</v>
      </c>
      <c r="B216" t="s">
        <v>1247</v>
      </c>
      <c r="C216" t="s">
        <v>1358</v>
      </c>
      <c r="D216" t="s">
        <v>1724</v>
      </c>
      <c r="E216" t="s">
        <v>14</v>
      </c>
      <c r="F216" s="11">
        <v>44377</v>
      </c>
      <c r="I216" s="10">
        <v>4.5199999999999996</v>
      </c>
      <c r="J216" s="10">
        <v>85.78</v>
      </c>
    </row>
    <row r="217" spans="1:14" x14ac:dyDescent="0.25">
      <c r="A217" t="s">
        <v>1725</v>
      </c>
      <c r="B217" t="s">
        <v>1234</v>
      </c>
      <c r="C217" t="s">
        <v>1726</v>
      </c>
      <c r="D217" t="s">
        <v>1727</v>
      </c>
      <c r="E217" t="s">
        <v>14</v>
      </c>
      <c r="F217" s="9">
        <v>44396</v>
      </c>
      <c r="G217" s="9"/>
      <c r="H217" s="9"/>
      <c r="M217" s="10">
        <v>4.49</v>
      </c>
      <c r="N217" s="10"/>
    </row>
    <row r="218" spans="1:14" x14ac:dyDescent="0.25">
      <c r="A218" t="s">
        <v>1728</v>
      </c>
      <c r="B218" t="s">
        <v>1237</v>
      </c>
      <c r="C218" t="s">
        <v>1729</v>
      </c>
      <c r="D218" t="s">
        <v>1730</v>
      </c>
      <c r="E218" t="s">
        <v>14</v>
      </c>
      <c r="F218" s="11">
        <v>44397</v>
      </c>
      <c r="G218" s="11"/>
      <c r="H218" s="11"/>
      <c r="M218">
        <v>2.81</v>
      </c>
      <c r="N218">
        <v>0.7</v>
      </c>
    </row>
    <row r="219" spans="1:14" x14ac:dyDescent="0.25">
      <c r="A219" t="s">
        <v>1731</v>
      </c>
      <c r="B219" t="s">
        <v>1234</v>
      </c>
      <c r="C219" t="s">
        <v>1368</v>
      </c>
      <c r="D219" t="s">
        <v>1732</v>
      </c>
      <c r="E219" t="s">
        <v>14</v>
      </c>
      <c r="F219" s="9">
        <v>44404</v>
      </c>
      <c r="G219" s="9"/>
      <c r="H219" s="9"/>
      <c r="M219" s="10">
        <v>4.5</v>
      </c>
      <c r="N219" s="10"/>
    </row>
    <row r="220" spans="1:14" x14ac:dyDescent="0.25">
      <c r="A220" t="s">
        <v>1733</v>
      </c>
      <c r="B220" t="s">
        <v>1229</v>
      </c>
      <c r="C220" t="s">
        <v>1734</v>
      </c>
      <c r="D220" t="s">
        <v>1735</v>
      </c>
      <c r="E220" t="s">
        <v>14</v>
      </c>
      <c r="F220" s="11">
        <v>44405</v>
      </c>
      <c r="I220" s="10">
        <v>153.1</v>
      </c>
      <c r="J220" s="10">
        <v>56.62</v>
      </c>
    </row>
    <row r="221" spans="1:14" x14ac:dyDescent="0.25">
      <c r="A221" t="s">
        <v>1736</v>
      </c>
      <c r="B221" t="s">
        <v>900</v>
      </c>
      <c r="C221" t="s">
        <v>1737</v>
      </c>
      <c r="D221" t="s">
        <v>1738</v>
      </c>
      <c r="E221" t="s">
        <v>14</v>
      </c>
      <c r="F221" s="11">
        <v>44406</v>
      </c>
      <c r="G221" s="11"/>
      <c r="H221" s="11"/>
      <c r="J221" s="10">
        <v>21.14</v>
      </c>
    </row>
    <row r="222" spans="1:14" x14ac:dyDescent="0.25">
      <c r="A222" t="s">
        <v>1739</v>
      </c>
      <c r="B222" t="s">
        <v>1293</v>
      </c>
      <c r="C222" t="s">
        <v>1740</v>
      </c>
      <c r="D222" t="s">
        <v>1741</v>
      </c>
      <c r="E222" t="s">
        <v>14</v>
      </c>
      <c r="F222" s="9">
        <v>44410</v>
      </c>
      <c r="G222" s="9"/>
      <c r="H222" s="9"/>
      <c r="I222" s="10">
        <v>63.1</v>
      </c>
      <c r="J222" s="10">
        <v>11.35</v>
      </c>
      <c r="M222" s="10">
        <v>0.85</v>
      </c>
      <c r="N222" s="10">
        <v>0.1</v>
      </c>
    </row>
    <row r="223" spans="1:14" x14ac:dyDescent="0.25">
      <c r="A223" t="s">
        <v>1742</v>
      </c>
      <c r="B223" t="s">
        <v>1229</v>
      </c>
      <c r="C223" t="s">
        <v>1290</v>
      </c>
      <c r="D223" t="s">
        <v>1743</v>
      </c>
      <c r="E223" t="s">
        <v>14</v>
      </c>
      <c r="F223" s="11">
        <v>44411</v>
      </c>
      <c r="M223">
        <v>0.5</v>
      </c>
    </row>
    <row r="224" spans="1:14" x14ac:dyDescent="0.25">
      <c r="A224" t="s">
        <v>1744</v>
      </c>
      <c r="B224" t="s">
        <v>1247</v>
      </c>
      <c r="C224" t="s">
        <v>1504</v>
      </c>
      <c r="D224" t="s">
        <v>1745</v>
      </c>
      <c r="E224" t="s">
        <v>14</v>
      </c>
      <c r="F224" s="9">
        <v>44411</v>
      </c>
      <c r="G224" s="9"/>
      <c r="H224" s="9"/>
      <c r="I224" s="10">
        <v>153.34</v>
      </c>
      <c r="J224" s="10">
        <v>35.97</v>
      </c>
      <c r="M224" s="10"/>
      <c r="N224" s="10"/>
    </row>
    <row r="225" spans="1:14" x14ac:dyDescent="0.25">
      <c r="A225" t="s">
        <v>1746</v>
      </c>
      <c r="B225" t="s">
        <v>1229</v>
      </c>
      <c r="C225" t="s">
        <v>1306</v>
      </c>
      <c r="D225" t="s">
        <v>1747</v>
      </c>
      <c r="E225" t="s">
        <v>14</v>
      </c>
      <c r="F225" s="11">
        <v>44411</v>
      </c>
      <c r="M225">
        <v>0.1</v>
      </c>
    </row>
    <row r="226" spans="1:14" x14ac:dyDescent="0.25">
      <c r="A226" t="s">
        <v>1748</v>
      </c>
      <c r="B226" t="s">
        <v>1229</v>
      </c>
      <c r="C226" t="s">
        <v>1306</v>
      </c>
      <c r="D226" t="s">
        <v>1749</v>
      </c>
      <c r="E226" t="s">
        <v>14</v>
      </c>
      <c r="F226" s="11">
        <v>44411</v>
      </c>
      <c r="M226">
        <v>0.1</v>
      </c>
    </row>
    <row r="227" spans="1:14" x14ac:dyDescent="0.25">
      <c r="A227" t="s">
        <v>1750</v>
      </c>
      <c r="B227" t="s">
        <v>1229</v>
      </c>
      <c r="C227" t="s">
        <v>1751</v>
      </c>
      <c r="D227" t="s">
        <v>1752</v>
      </c>
      <c r="E227" t="s">
        <v>14</v>
      </c>
      <c r="F227" s="11">
        <v>44411</v>
      </c>
      <c r="M227">
        <v>0.1</v>
      </c>
    </row>
    <row r="228" spans="1:14" x14ac:dyDescent="0.25">
      <c r="A228" t="s">
        <v>1753</v>
      </c>
      <c r="B228" t="s">
        <v>1229</v>
      </c>
      <c r="C228" t="s">
        <v>1754</v>
      </c>
      <c r="D228" t="s">
        <v>1755</v>
      </c>
      <c r="E228" t="s">
        <v>14</v>
      </c>
      <c r="F228" s="11">
        <v>44424</v>
      </c>
      <c r="M228">
        <v>0.25</v>
      </c>
    </row>
    <row r="229" spans="1:14" x14ac:dyDescent="0.25">
      <c r="A229" t="s">
        <v>1756</v>
      </c>
      <c r="B229" t="s">
        <v>1293</v>
      </c>
      <c r="C229" t="s">
        <v>1542</v>
      </c>
      <c r="D229" t="s">
        <v>1757</v>
      </c>
      <c r="E229" t="s">
        <v>14</v>
      </c>
      <c r="F229" s="9">
        <v>44426</v>
      </c>
      <c r="G229" s="9"/>
      <c r="H229" s="9"/>
      <c r="I229" s="10">
        <v>59.49</v>
      </c>
      <c r="J229" s="10">
        <v>14.88</v>
      </c>
      <c r="M229" s="10"/>
      <c r="N229" s="10"/>
    </row>
    <row r="230" spans="1:14" x14ac:dyDescent="0.25">
      <c r="A230" t="s">
        <v>1758</v>
      </c>
      <c r="B230" t="s">
        <v>1293</v>
      </c>
      <c r="C230" t="s">
        <v>1459</v>
      </c>
      <c r="D230" t="s">
        <v>1759</v>
      </c>
      <c r="E230" t="s">
        <v>14</v>
      </c>
      <c r="F230" s="9">
        <v>44433</v>
      </c>
      <c r="G230" s="9"/>
      <c r="H230" s="9"/>
      <c r="I230" s="10">
        <v>3.75</v>
      </c>
      <c r="M230" s="10">
        <v>0.03</v>
      </c>
      <c r="N230" s="10"/>
    </row>
    <row r="231" spans="1:14" x14ac:dyDescent="0.25">
      <c r="A231" t="s">
        <v>1760</v>
      </c>
      <c r="B231" t="s">
        <v>1293</v>
      </c>
      <c r="C231" t="s">
        <v>1250</v>
      </c>
      <c r="D231" t="s">
        <v>1761</v>
      </c>
      <c r="E231" t="s">
        <v>14</v>
      </c>
      <c r="F231" s="9">
        <v>44433</v>
      </c>
      <c r="G231" s="9"/>
      <c r="H231" s="9"/>
      <c r="M231" s="10">
        <v>1.1599999999999999</v>
      </c>
      <c r="N231" s="10">
        <v>0.69</v>
      </c>
    </row>
    <row r="232" spans="1:14" x14ac:dyDescent="0.25">
      <c r="A232" t="s">
        <v>1717</v>
      </c>
      <c r="B232" t="s">
        <v>1293</v>
      </c>
      <c r="C232" t="s">
        <v>1718</v>
      </c>
      <c r="D232" t="s">
        <v>1719</v>
      </c>
      <c r="E232" t="s">
        <v>14</v>
      </c>
      <c r="F232" s="9">
        <v>44433</v>
      </c>
      <c r="G232" s="9"/>
      <c r="H232" s="9"/>
      <c r="M232" s="10">
        <v>0.03</v>
      </c>
      <c r="N232" s="10"/>
    </row>
    <row r="233" spans="1:14" x14ac:dyDescent="0.25">
      <c r="A233" t="s">
        <v>1762</v>
      </c>
      <c r="B233" t="s">
        <v>1293</v>
      </c>
      <c r="C233" t="s">
        <v>1763</v>
      </c>
      <c r="D233" t="s">
        <v>1764</v>
      </c>
      <c r="E233" t="s">
        <v>14</v>
      </c>
      <c r="F233" s="9">
        <v>44436</v>
      </c>
      <c r="G233" s="9"/>
      <c r="H233" s="9"/>
      <c r="M233" s="10">
        <v>0.1</v>
      </c>
      <c r="N233" s="10"/>
    </row>
    <row r="234" spans="1:14" x14ac:dyDescent="0.25">
      <c r="A234" t="s">
        <v>1765</v>
      </c>
      <c r="B234" t="s">
        <v>1229</v>
      </c>
      <c r="C234" t="s">
        <v>1253</v>
      </c>
      <c r="D234" t="s">
        <v>1766</v>
      </c>
      <c r="E234" t="s">
        <v>14</v>
      </c>
      <c r="F234" s="11">
        <v>44445</v>
      </c>
      <c r="G234" s="11"/>
      <c r="H234" s="11"/>
      <c r="I234" s="10">
        <v>29.45</v>
      </c>
      <c r="J234" s="10">
        <v>18.829999999999998</v>
      </c>
    </row>
    <row r="235" spans="1:14" x14ac:dyDescent="0.25">
      <c r="A235" t="s">
        <v>1767</v>
      </c>
      <c r="B235" t="s">
        <v>1237</v>
      </c>
      <c r="C235" t="s">
        <v>1729</v>
      </c>
      <c r="D235" t="s">
        <v>1768</v>
      </c>
      <c r="E235" t="s">
        <v>14</v>
      </c>
      <c r="F235" s="11">
        <v>44446</v>
      </c>
      <c r="G235" s="11"/>
      <c r="H235" s="11"/>
      <c r="M235">
        <v>0.12</v>
      </c>
    </row>
    <row r="236" spans="1:14" x14ac:dyDescent="0.25">
      <c r="A236" t="s">
        <v>1769</v>
      </c>
      <c r="B236" t="s">
        <v>1293</v>
      </c>
      <c r="C236" t="s">
        <v>1770</v>
      </c>
      <c r="D236" t="s">
        <v>1771</v>
      </c>
      <c r="E236" t="s">
        <v>14</v>
      </c>
      <c r="F236" s="9">
        <v>44460</v>
      </c>
      <c r="G236" s="9"/>
      <c r="H236" s="9"/>
      <c r="I236" s="10">
        <v>20.94</v>
      </c>
      <c r="J236" s="10">
        <v>6.26</v>
      </c>
      <c r="M236" s="10"/>
      <c r="N236" s="10"/>
    </row>
    <row r="237" spans="1:14" x14ac:dyDescent="0.25">
      <c r="A237" t="s">
        <v>1772</v>
      </c>
      <c r="B237" t="s">
        <v>1229</v>
      </c>
      <c r="C237" t="s">
        <v>1773</v>
      </c>
      <c r="D237" t="s">
        <v>1774</v>
      </c>
      <c r="E237" t="s">
        <v>14</v>
      </c>
      <c r="F237" s="11">
        <v>44461</v>
      </c>
      <c r="G237" s="11"/>
      <c r="H237" s="11"/>
      <c r="I237" s="10">
        <v>9.6999999999999993</v>
      </c>
    </row>
    <row r="238" spans="1:14" x14ac:dyDescent="0.25">
      <c r="A238" t="s">
        <v>1775</v>
      </c>
      <c r="B238" t="s">
        <v>1234</v>
      </c>
      <c r="C238" t="s">
        <v>1776</v>
      </c>
      <c r="D238" t="s">
        <v>1777</v>
      </c>
      <c r="E238" t="s">
        <v>14</v>
      </c>
      <c r="F238" s="9">
        <v>44461</v>
      </c>
      <c r="G238" s="9"/>
      <c r="H238" s="9"/>
      <c r="M238" s="10">
        <v>0.19</v>
      </c>
      <c r="N238" s="10"/>
    </row>
    <row r="239" spans="1:14" x14ac:dyDescent="0.25">
      <c r="A239" t="s">
        <v>1778</v>
      </c>
      <c r="B239" t="s">
        <v>1234</v>
      </c>
      <c r="C239" t="s">
        <v>1478</v>
      </c>
      <c r="D239" t="s">
        <v>1779</v>
      </c>
      <c r="E239" t="s">
        <v>14</v>
      </c>
      <c r="F239" s="9">
        <v>44468</v>
      </c>
      <c r="G239" s="9"/>
      <c r="H239" s="9"/>
      <c r="I239" s="10">
        <v>10.5</v>
      </c>
      <c r="M239" s="10"/>
      <c r="N239" s="10"/>
    </row>
    <row r="240" spans="1:14" x14ac:dyDescent="0.25">
      <c r="A240" t="s">
        <v>1780</v>
      </c>
      <c r="B240" t="s">
        <v>1247</v>
      </c>
      <c r="C240" t="s">
        <v>1283</v>
      </c>
      <c r="D240" t="s">
        <v>1781</v>
      </c>
      <c r="E240" t="s">
        <v>14</v>
      </c>
      <c r="F240" s="11">
        <v>44469</v>
      </c>
      <c r="M240">
        <v>0.1</v>
      </c>
    </row>
    <row r="241" spans="1:14" x14ac:dyDescent="0.25">
      <c r="A241" t="s">
        <v>1782</v>
      </c>
      <c r="B241" t="s">
        <v>1229</v>
      </c>
      <c r="C241" t="s">
        <v>1290</v>
      </c>
      <c r="D241" t="s">
        <v>1783</v>
      </c>
      <c r="E241" t="s">
        <v>14</v>
      </c>
      <c r="F241" s="11">
        <v>44469</v>
      </c>
      <c r="M241">
        <v>0.9</v>
      </c>
    </row>
    <row r="242" spans="1:14" x14ac:dyDescent="0.25">
      <c r="A242" t="s">
        <v>1784</v>
      </c>
      <c r="B242" t="s">
        <v>1247</v>
      </c>
      <c r="C242" t="s">
        <v>1283</v>
      </c>
      <c r="D242" t="s">
        <v>1785</v>
      </c>
      <c r="E242" t="s">
        <v>14</v>
      </c>
      <c r="F242" s="11">
        <v>44469</v>
      </c>
      <c r="M242">
        <v>0.2</v>
      </c>
    </row>
    <row r="243" spans="1:14" x14ac:dyDescent="0.25">
      <c r="A243" t="s">
        <v>1786</v>
      </c>
      <c r="B243" t="s">
        <v>1229</v>
      </c>
      <c r="C243" t="s">
        <v>1683</v>
      </c>
      <c r="D243" t="s">
        <v>1787</v>
      </c>
      <c r="E243" t="s">
        <v>14</v>
      </c>
      <c r="F243" s="11">
        <v>44469</v>
      </c>
      <c r="M243">
        <v>0.1</v>
      </c>
    </row>
    <row r="244" spans="1:14" x14ac:dyDescent="0.25">
      <c r="A244" t="s">
        <v>1788</v>
      </c>
      <c r="B244" t="s">
        <v>1229</v>
      </c>
      <c r="C244" t="s">
        <v>1299</v>
      </c>
      <c r="D244" t="s">
        <v>1789</v>
      </c>
      <c r="E244" t="s">
        <v>14</v>
      </c>
      <c r="F244" s="11">
        <v>44469</v>
      </c>
      <c r="M244">
        <v>0.5</v>
      </c>
    </row>
    <row r="245" spans="1:14" x14ac:dyDescent="0.25">
      <c r="A245" t="s">
        <v>1790</v>
      </c>
      <c r="B245" t="s">
        <v>1229</v>
      </c>
      <c r="C245" t="s">
        <v>1382</v>
      </c>
      <c r="D245" t="s">
        <v>1791</v>
      </c>
      <c r="E245" t="s">
        <v>14</v>
      </c>
      <c r="F245" s="11">
        <v>44469</v>
      </c>
      <c r="M245">
        <v>0.1</v>
      </c>
    </row>
    <row r="246" spans="1:14" x14ac:dyDescent="0.25">
      <c r="A246" t="s">
        <v>1792</v>
      </c>
      <c r="B246" t="s">
        <v>1229</v>
      </c>
      <c r="C246" t="s">
        <v>1382</v>
      </c>
      <c r="D246" t="s">
        <v>1793</v>
      </c>
      <c r="E246" t="s">
        <v>14</v>
      </c>
      <c r="F246" s="11">
        <v>44469</v>
      </c>
      <c r="M246">
        <v>0.3</v>
      </c>
    </row>
    <row r="247" spans="1:14" x14ac:dyDescent="0.25">
      <c r="A247" t="s">
        <v>1794</v>
      </c>
      <c r="B247" t="s">
        <v>1229</v>
      </c>
      <c r="C247" t="s">
        <v>1306</v>
      </c>
      <c r="D247" t="s">
        <v>1795</v>
      </c>
      <c r="E247" t="s">
        <v>14</v>
      </c>
      <c r="F247" s="11">
        <v>44469</v>
      </c>
      <c r="M247">
        <v>0.1</v>
      </c>
    </row>
    <row r="248" spans="1:14" x14ac:dyDescent="0.25">
      <c r="A248" t="s">
        <v>1796</v>
      </c>
      <c r="B248" t="s">
        <v>1229</v>
      </c>
      <c r="C248" t="s">
        <v>1306</v>
      </c>
      <c r="D248" t="s">
        <v>1714</v>
      </c>
      <c r="E248" t="s">
        <v>14</v>
      </c>
      <c r="F248" s="11">
        <v>44469</v>
      </c>
      <c r="M248">
        <v>1</v>
      </c>
    </row>
    <row r="249" spans="1:14" x14ac:dyDescent="0.25">
      <c r="A249" t="s">
        <v>1797</v>
      </c>
      <c r="B249" t="s">
        <v>1229</v>
      </c>
      <c r="C249" t="s">
        <v>1751</v>
      </c>
      <c r="D249" t="s">
        <v>1798</v>
      </c>
      <c r="E249" t="s">
        <v>14</v>
      </c>
      <c r="F249" s="11">
        <v>44469</v>
      </c>
      <c r="M249">
        <v>0.1</v>
      </c>
    </row>
    <row r="250" spans="1:14" x14ac:dyDescent="0.25">
      <c r="A250" t="s">
        <v>1799</v>
      </c>
      <c r="B250" t="s">
        <v>1247</v>
      </c>
      <c r="C250" t="s">
        <v>1387</v>
      </c>
      <c r="D250" t="s">
        <v>1800</v>
      </c>
      <c r="E250" t="s">
        <v>14</v>
      </c>
      <c r="F250" s="11">
        <v>44470</v>
      </c>
      <c r="G250" s="11"/>
      <c r="H250" s="11"/>
      <c r="M250">
        <v>1.4999999999999999E-2</v>
      </c>
    </row>
    <row r="251" spans="1:14" x14ac:dyDescent="0.25">
      <c r="A251" t="s">
        <v>1801</v>
      </c>
      <c r="B251" t="s">
        <v>1293</v>
      </c>
      <c r="C251" t="s">
        <v>1415</v>
      </c>
      <c r="D251" t="s">
        <v>1802</v>
      </c>
      <c r="E251" t="s">
        <v>14</v>
      </c>
      <c r="F251" s="9">
        <v>44486</v>
      </c>
      <c r="G251" s="9"/>
      <c r="H251" s="9"/>
      <c r="I251" s="10">
        <v>35</v>
      </c>
      <c r="J251" s="10">
        <v>19</v>
      </c>
      <c r="M251" s="10">
        <v>50</v>
      </c>
      <c r="N251" s="10"/>
    </row>
    <row r="252" spans="1:14" x14ac:dyDescent="0.25">
      <c r="A252" t="s">
        <v>1803</v>
      </c>
      <c r="B252" t="s">
        <v>1247</v>
      </c>
      <c r="C252" t="s">
        <v>1309</v>
      </c>
      <c r="D252" t="s">
        <v>1804</v>
      </c>
      <c r="E252" t="s">
        <v>14</v>
      </c>
      <c r="F252" s="11">
        <v>44495</v>
      </c>
      <c r="G252" s="11"/>
      <c r="H252" s="11"/>
      <c r="M252">
        <v>1.1599999999999999</v>
      </c>
      <c r="N252">
        <v>0.22</v>
      </c>
    </row>
    <row r="253" spans="1:14" x14ac:dyDescent="0.25">
      <c r="A253" t="s">
        <v>1805</v>
      </c>
      <c r="B253" t="s">
        <v>1229</v>
      </c>
      <c r="C253" t="s">
        <v>1683</v>
      </c>
      <c r="D253" t="s">
        <v>1806</v>
      </c>
      <c r="E253" t="s">
        <v>14</v>
      </c>
      <c r="F253" s="11">
        <v>44495</v>
      </c>
      <c r="M253">
        <v>0.3</v>
      </c>
    </row>
    <row r="254" spans="1:14" x14ac:dyDescent="0.25">
      <c r="A254" t="s">
        <v>1807</v>
      </c>
      <c r="B254" t="s">
        <v>1247</v>
      </c>
      <c r="C254" t="s">
        <v>1283</v>
      </c>
      <c r="D254" t="s">
        <v>1808</v>
      </c>
      <c r="E254" t="s">
        <v>14</v>
      </c>
      <c r="F254" s="11">
        <v>44495</v>
      </c>
      <c r="M254">
        <v>0.2</v>
      </c>
    </row>
    <row r="255" spans="1:14" x14ac:dyDescent="0.25">
      <c r="A255" t="s">
        <v>1809</v>
      </c>
      <c r="B255" t="s">
        <v>1293</v>
      </c>
      <c r="C255" t="s">
        <v>1542</v>
      </c>
      <c r="D255" t="s">
        <v>1810</v>
      </c>
      <c r="E255" t="s">
        <v>14</v>
      </c>
      <c r="F255" s="9">
        <v>44496</v>
      </c>
      <c r="G255" s="9"/>
      <c r="H255" s="9"/>
      <c r="I255" s="10">
        <v>29.05</v>
      </c>
      <c r="J255" s="10">
        <v>8.1999999999999993</v>
      </c>
      <c r="M255" s="10"/>
      <c r="N255" s="10"/>
    </row>
    <row r="256" spans="1:14" x14ac:dyDescent="0.25">
      <c r="A256" t="s">
        <v>1811</v>
      </c>
      <c r="B256" t="s">
        <v>1247</v>
      </c>
      <c r="C256" t="s">
        <v>1283</v>
      </c>
      <c r="D256" t="s">
        <v>1812</v>
      </c>
      <c r="E256" t="s">
        <v>14</v>
      </c>
      <c r="F256" s="11">
        <v>44498</v>
      </c>
      <c r="M256">
        <v>0.1</v>
      </c>
    </row>
    <row r="257" spans="1:14" x14ac:dyDescent="0.25">
      <c r="A257" t="s">
        <v>1813</v>
      </c>
      <c r="B257" t="s">
        <v>1247</v>
      </c>
      <c r="C257" t="s">
        <v>1317</v>
      </c>
      <c r="D257" t="s">
        <v>1814</v>
      </c>
      <c r="E257" t="s">
        <v>14</v>
      </c>
      <c r="F257" s="11">
        <v>44510</v>
      </c>
      <c r="G257" s="11"/>
      <c r="H257" s="11"/>
      <c r="J257" s="10">
        <v>0.13</v>
      </c>
    </row>
    <row r="258" spans="1:14" x14ac:dyDescent="0.25">
      <c r="A258" t="s">
        <v>1815</v>
      </c>
      <c r="B258" t="s">
        <v>1247</v>
      </c>
      <c r="C258" t="s">
        <v>1317</v>
      </c>
      <c r="D258" t="s">
        <v>1816</v>
      </c>
      <c r="E258" t="s">
        <v>14</v>
      </c>
      <c r="F258" s="11">
        <v>44510</v>
      </c>
      <c r="J258" s="10">
        <v>3</v>
      </c>
    </row>
    <row r="259" spans="1:14" x14ac:dyDescent="0.25">
      <c r="A259" t="s">
        <v>1817</v>
      </c>
      <c r="B259" t="s">
        <v>1234</v>
      </c>
      <c r="C259" t="s">
        <v>1326</v>
      </c>
      <c r="D259" t="s">
        <v>1818</v>
      </c>
      <c r="E259" t="s">
        <v>14</v>
      </c>
      <c r="F259" s="9">
        <v>44532</v>
      </c>
      <c r="G259" s="9"/>
      <c r="H259" s="9"/>
      <c r="I259" s="10">
        <v>64.069999999999993</v>
      </c>
      <c r="M259" s="10"/>
      <c r="N259" s="10"/>
    </row>
    <row r="260" spans="1:14" x14ac:dyDescent="0.25">
      <c r="A260" t="s">
        <v>1819</v>
      </c>
      <c r="B260" t="s">
        <v>1559</v>
      </c>
      <c r="C260" t="s">
        <v>1411</v>
      </c>
      <c r="D260" t="s">
        <v>1820</v>
      </c>
      <c r="E260" t="s">
        <v>14</v>
      </c>
      <c r="F260" s="9">
        <v>44538</v>
      </c>
      <c r="G260" s="9"/>
      <c r="H260" s="9"/>
      <c r="I260" s="10">
        <v>74.63</v>
      </c>
      <c r="J260" s="10">
        <v>19.71</v>
      </c>
      <c r="M260" s="10"/>
      <c r="N260" s="10"/>
    </row>
    <row r="261" spans="1:14" x14ac:dyDescent="0.25">
      <c r="A261" t="s">
        <v>1821</v>
      </c>
      <c r="B261" t="s">
        <v>1247</v>
      </c>
      <c r="C261" t="s">
        <v>1283</v>
      </c>
      <c r="D261" t="s">
        <v>1822</v>
      </c>
      <c r="E261" t="s">
        <v>14</v>
      </c>
      <c r="F261" s="11">
        <v>44540</v>
      </c>
      <c r="M261" s="10">
        <v>0.02</v>
      </c>
    </row>
    <row r="262" spans="1:14" x14ac:dyDescent="0.25">
      <c r="A262" t="s">
        <v>1823</v>
      </c>
      <c r="B262" t="s">
        <v>1229</v>
      </c>
      <c r="C262" t="s">
        <v>1290</v>
      </c>
      <c r="D262" t="s">
        <v>1824</v>
      </c>
      <c r="E262" t="s">
        <v>14</v>
      </c>
      <c r="F262" s="11">
        <v>44544</v>
      </c>
      <c r="M262">
        <v>0.37</v>
      </c>
    </row>
    <row r="263" spans="1:14" x14ac:dyDescent="0.25">
      <c r="A263" t="s">
        <v>1825</v>
      </c>
      <c r="B263" t="s">
        <v>1247</v>
      </c>
      <c r="C263" t="s">
        <v>1283</v>
      </c>
      <c r="D263" t="s">
        <v>1403</v>
      </c>
      <c r="E263" t="s">
        <v>14</v>
      </c>
      <c r="F263" s="11">
        <v>44544</v>
      </c>
      <c r="M263">
        <v>0.5</v>
      </c>
    </row>
    <row r="264" spans="1:14" x14ac:dyDescent="0.25">
      <c r="A264" t="s">
        <v>1826</v>
      </c>
      <c r="B264" t="s">
        <v>1247</v>
      </c>
      <c r="C264" t="s">
        <v>1283</v>
      </c>
      <c r="D264" t="s">
        <v>1822</v>
      </c>
      <c r="E264" t="s">
        <v>14</v>
      </c>
      <c r="F264" s="11">
        <v>44544</v>
      </c>
      <c r="M264">
        <v>0.02</v>
      </c>
    </row>
    <row r="265" spans="1:14" x14ac:dyDescent="0.25">
      <c r="A265" t="s">
        <v>1827</v>
      </c>
      <c r="B265" t="s">
        <v>1234</v>
      </c>
      <c r="C265" t="s">
        <v>1454</v>
      </c>
      <c r="D265" t="s">
        <v>1828</v>
      </c>
      <c r="E265" t="s">
        <v>14</v>
      </c>
      <c r="F265" s="9">
        <v>44550</v>
      </c>
      <c r="G265" s="9"/>
      <c r="H265" s="9"/>
      <c r="K265" s="10">
        <v>1.4</v>
      </c>
      <c r="M265" s="10"/>
      <c r="N265" s="10"/>
    </row>
    <row r="266" spans="1:14" x14ac:dyDescent="0.25">
      <c r="A266" t="s">
        <v>1829</v>
      </c>
      <c r="B266" t="s">
        <v>1229</v>
      </c>
      <c r="C266" t="s">
        <v>1454</v>
      </c>
      <c r="D266" t="s">
        <v>1828</v>
      </c>
      <c r="E266" t="s">
        <v>14</v>
      </c>
      <c r="F266" s="11">
        <v>44550</v>
      </c>
      <c r="G266" s="11"/>
      <c r="H266" s="11"/>
      <c r="K266" s="10">
        <v>1.4</v>
      </c>
    </row>
    <row r="267" spans="1:14" x14ac:dyDescent="0.25">
      <c r="A267" t="s">
        <v>1830</v>
      </c>
      <c r="B267" t="s">
        <v>1234</v>
      </c>
      <c r="C267" t="s">
        <v>1454</v>
      </c>
      <c r="D267" t="s">
        <v>1828</v>
      </c>
      <c r="E267" t="s">
        <v>14</v>
      </c>
      <c r="F267" s="9">
        <v>44550</v>
      </c>
      <c r="G267" s="9"/>
      <c r="H267" s="9"/>
      <c r="K267" s="10">
        <v>1.4</v>
      </c>
      <c r="M267" s="10"/>
      <c r="N267" s="10"/>
    </row>
    <row r="268" spans="1:14" x14ac:dyDescent="0.25">
      <c r="A268" t="s">
        <v>1831</v>
      </c>
      <c r="B268" t="s">
        <v>1234</v>
      </c>
      <c r="C268" t="s">
        <v>1832</v>
      </c>
      <c r="D268" t="s">
        <v>1833</v>
      </c>
      <c r="E268" t="s">
        <v>14</v>
      </c>
      <c r="F268" s="9">
        <v>44550</v>
      </c>
      <c r="G268" s="9"/>
      <c r="H268" s="9"/>
      <c r="M268" s="10">
        <v>0.1</v>
      </c>
      <c r="N268" s="10"/>
    </row>
    <row r="269" spans="1:14" x14ac:dyDescent="0.25">
      <c r="A269" t="s">
        <v>1834</v>
      </c>
      <c r="B269" t="s">
        <v>1234</v>
      </c>
      <c r="C269" t="s">
        <v>1832</v>
      </c>
      <c r="D269" t="s">
        <v>1833</v>
      </c>
      <c r="E269" t="s">
        <v>14</v>
      </c>
      <c r="F269" s="9">
        <v>44550</v>
      </c>
      <c r="G269" s="9"/>
      <c r="H269" s="9"/>
      <c r="M269" s="10">
        <v>0.1</v>
      </c>
      <c r="N269" s="10"/>
    </row>
    <row r="270" spans="1:14" x14ac:dyDescent="0.25">
      <c r="A270" t="s">
        <v>1835</v>
      </c>
      <c r="B270" t="s">
        <v>1229</v>
      </c>
      <c r="C270" t="s">
        <v>1836</v>
      </c>
      <c r="D270" t="s">
        <v>1837</v>
      </c>
      <c r="E270" t="s">
        <v>14</v>
      </c>
      <c r="F270" s="11">
        <v>44551</v>
      </c>
      <c r="K270" s="10">
        <v>1.98</v>
      </c>
      <c r="L270" s="10">
        <v>1.02</v>
      </c>
    </row>
    <row r="271" spans="1:14" x14ac:dyDescent="0.25">
      <c r="A271" t="s">
        <v>1838</v>
      </c>
      <c r="B271" t="s">
        <v>1234</v>
      </c>
      <c r="C271" t="s">
        <v>1836</v>
      </c>
      <c r="D271" t="s">
        <v>1837</v>
      </c>
      <c r="E271" t="s">
        <v>14</v>
      </c>
      <c r="F271" s="9">
        <v>44551</v>
      </c>
      <c r="G271" s="9"/>
      <c r="H271" s="9"/>
      <c r="K271" s="10">
        <v>1.98</v>
      </c>
      <c r="L271" s="10">
        <v>1.02</v>
      </c>
      <c r="M271" s="10"/>
      <c r="N271" s="10"/>
    </row>
    <row r="272" spans="1:14" x14ac:dyDescent="0.25">
      <c r="A272" t="s">
        <v>1839</v>
      </c>
      <c r="B272" t="s">
        <v>1229</v>
      </c>
      <c r="C272" t="s">
        <v>1299</v>
      </c>
      <c r="D272" t="s">
        <v>1840</v>
      </c>
      <c r="E272" t="s">
        <v>14</v>
      </c>
      <c r="F272" s="11">
        <v>44552</v>
      </c>
      <c r="M272">
        <v>0.4</v>
      </c>
    </row>
    <row r="273" spans="1:14" x14ac:dyDescent="0.25">
      <c r="A273" t="s">
        <v>1841</v>
      </c>
      <c r="B273" t="s">
        <v>1234</v>
      </c>
      <c r="C273" t="s">
        <v>1326</v>
      </c>
      <c r="D273" t="s">
        <v>1842</v>
      </c>
      <c r="E273" t="s">
        <v>14</v>
      </c>
      <c r="F273" s="9">
        <v>44571</v>
      </c>
      <c r="G273" s="9"/>
      <c r="H273" s="9"/>
      <c r="J273" s="10">
        <v>18.5</v>
      </c>
      <c r="M273" s="10"/>
      <c r="N273" s="10"/>
    </row>
    <row r="274" spans="1:14" x14ac:dyDescent="0.25">
      <c r="A274" t="s">
        <v>1843</v>
      </c>
      <c r="B274" t="s">
        <v>1237</v>
      </c>
      <c r="C274" t="s">
        <v>1844</v>
      </c>
      <c r="D274" t="s">
        <v>1845</v>
      </c>
      <c r="E274" t="s">
        <v>14</v>
      </c>
      <c r="F274" s="11">
        <v>44573</v>
      </c>
      <c r="G274" s="11"/>
      <c r="H274" s="11"/>
      <c r="K274" s="10">
        <v>0.28000000000000003</v>
      </c>
      <c r="L274" s="10">
        <v>0.19</v>
      </c>
      <c r="M274" s="10">
        <v>0.53</v>
      </c>
      <c r="N274" s="10">
        <v>0.3</v>
      </c>
    </row>
    <row r="275" spans="1:14" x14ac:dyDescent="0.25">
      <c r="A275" t="s">
        <v>1846</v>
      </c>
      <c r="B275" t="s">
        <v>1234</v>
      </c>
      <c r="C275" t="s">
        <v>1709</v>
      </c>
      <c r="D275" t="s">
        <v>1847</v>
      </c>
      <c r="E275" t="s">
        <v>14</v>
      </c>
      <c r="F275" s="9">
        <v>44581</v>
      </c>
      <c r="G275" s="9"/>
      <c r="H275" s="9"/>
      <c r="K275" s="10">
        <v>37.020000000000003</v>
      </c>
      <c r="L275" s="10">
        <v>0.38</v>
      </c>
      <c r="M275" s="10"/>
      <c r="N275" s="10"/>
    </row>
    <row r="276" spans="1:14" x14ac:dyDescent="0.25">
      <c r="A276" t="s">
        <v>1848</v>
      </c>
      <c r="B276" t="s">
        <v>1234</v>
      </c>
      <c r="C276" t="s">
        <v>1709</v>
      </c>
      <c r="D276" t="s">
        <v>1847</v>
      </c>
      <c r="E276" t="s">
        <v>14</v>
      </c>
      <c r="F276" s="9">
        <v>44581</v>
      </c>
      <c r="G276" s="9"/>
      <c r="H276" s="9"/>
      <c r="J276" s="10">
        <v>10.4</v>
      </c>
      <c r="M276" s="10"/>
      <c r="N276" s="10">
        <v>0.8</v>
      </c>
    </row>
    <row r="277" spans="1:14" x14ac:dyDescent="0.25">
      <c r="A277" t="s">
        <v>1849</v>
      </c>
      <c r="B277" t="s">
        <v>1234</v>
      </c>
      <c r="C277" t="s">
        <v>1709</v>
      </c>
      <c r="D277" t="s">
        <v>1847</v>
      </c>
      <c r="E277" t="s">
        <v>14</v>
      </c>
      <c r="F277" s="9">
        <v>44581</v>
      </c>
      <c r="G277" s="9"/>
      <c r="H277" s="9"/>
      <c r="M277" s="10">
        <v>5.9</v>
      </c>
      <c r="N277" s="10"/>
    </row>
    <row r="278" spans="1:14" x14ac:dyDescent="0.25">
      <c r="A278" t="s">
        <v>1850</v>
      </c>
      <c r="B278" t="s">
        <v>1247</v>
      </c>
      <c r="C278" t="s">
        <v>1317</v>
      </c>
      <c r="D278" t="s">
        <v>1851</v>
      </c>
      <c r="E278" t="s">
        <v>14</v>
      </c>
      <c r="F278" s="11">
        <v>44587</v>
      </c>
      <c r="G278" s="11"/>
      <c r="H278" s="11"/>
      <c r="I278" s="10">
        <v>24.09</v>
      </c>
      <c r="J278" s="10">
        <v>33.26</v>
      </c>
      <c r="M278" s="10">
        <v>0.57999999999999996</v>
      </c>
    </row>
    <row r="279" spans="1:14" x14ac:dyDescent="0.25">
      <c r="A279" t="s">
        <v>1852</v>
      </c>
      <c r="B279" t="s">
        <v>1234</v>
      </c>
      <c r="C279" t="s">
        <v>1853</v>
      </c>
      <c r="D279" t="s">
        <v>1854</v>
      </c>
      <c r="E279" t="s">
        <v>14</v>
      </c>
      <c r="F279" s="11">
        <v>44588</v>
      </c>
      <c r="I279" s="10">
        <v>14.96</v>
      </c>
      <c r="J279" s="10">
        <v>1.3</v>
      </c>
    </row>
    <row r="280" spans="1:14" x14ac:dyDescent="0.25">
      <c r="A280" t="s">
        <v>1855</v>
      </c>
      <c r="B280" t="s">
        <v>1237</v>
      </c>
      <c r="C280" t="s">
        <v>1244</v>
      </c>
      <c r="D280" t="s">
        <v>1856</v>
      </c>
      <c r="E280" t="s">
        <v>14</v>
      </c>
      <c r="F280" s="11">
        <v>44589</v>
      </c>
      <c r="J280" s="10">
        <v>21.23</v>
      </c>
    </row>
    <row r="281" spans="1:14" x14ac:dyDescent="0.25">
      <c r="A281" t="s">
        <v>1857</v>
      </c>
      <c r="B281" t="s">
        <v>1293</v>
      </c>
      <c r="C281" t="s">
        <v>1348</v>
      </c>
      <c r="D281" t="s">
        <v>1858</v>
      </c>
      <c r="E281" t="s">
        <v>14</v>
      </c>
      <c r="F281" s="9">
        <v>44592</v>
      </c>
      <c r="G281" s="9"/>
      <c r="H281" s="9"/>
      <c r="M281" s="10">
        <v>1.86</v>
      </c>
      <c r="N281" s="10"/>
    </row>
    <row r="282" spans="1:14" x14ac:dyDescent="0.25">
      <c r="A282" t="s">
        <v>1859</v>
      </c>
      <c r="B282" t="s">
        <v>1234</v>
      </c>
      <c r="C282" t="s">
        <v>1495</v>
      </c>
      <c r="D282" t="s">
        <v>1860</v>
      </c>
      <c r="E282" t="s">
        <v>14</v>
      </c>
      <c r="F282" s="9">
        <v>44593</v>
      </c>
      <c r="G282" s="9"/>
      <c r="H282" s="9"/>
      <c r="M282" s="10">
        <v>1.71</v>
      </c>
      <c r="N282" s="10"/>
    </row>
    <row r="283" spans="1:14" x14ac:dyDescent="0.25">
      <c r="A283" t="s">
        <v>1861</v>
      </c>
      <c r="B283" t="s">
        <v>1229</v>
      </c>
      <c r="C283" t="s">
        <v>1326</v>
      </c>
      <c r="D283" t="s">
        <v>1862</v>
      </c>
      <c r="E283" t="s">
        <v>14</v>
      </c>
      <c r="F283" s="11">
        <v>44593</v>
      </c>
      <c r="G283" s="11"/>
      <c r="H283" s="11"/>
      <c r="M283">
        <v>0.46</v>
      </c>
    </row>
    <row r="284" spans="1:14" x14ac:dyDescent="0.25">
      <c r="A284" t="s">
        <v>1863</v>
      </c>
      <c r="B284" t="s">
        <v>1229</v>
      </c>
      <c r="C284" t="s">
        <v>1683</v>
      </c>
      <c r="D284" t="s">
        <v>1696</v>
      </c>
      <c r="E284" t="s">
        <v>14</v>
      </c>
      <c r="F284" s="11">
        <v>44596</v>
      </c>
      <c r="M284">
        <v>1.1000000000000001</v>
      </c>
    </row>
    <row r="285" spans="1:14" x14ac:dyDescent="0.25">
      <c r="A285" t="s">
        <v>1864</v>
      </c>
      <c r="B285" t="s">
        <v>1229</v>
      </c>
      <c r="C285" t="s">
        <v>573</v>
      </c>
      <c r="D285" t="s">
        <v>1865</v>
      </c>
      <c r="E285" t="s">
        <v>14</v>
      </c>
      <c r="F285" s="11">
        <v>44596</v>
      </c>
      <c r="M285">
        <v>0.15</v>
      </c>
    </row>
    <row r="286" spans="1:14" x14ac:dyDescent="0.25">
      <c r="A286" t="s">
        <v>1866</v>
      </c>
      <c r="B286" t="s">
        <v>1229</v>
      </c>
      <c r="C286" t="s">
        <v>1290</v>
      </c>
      <c r="D286" t="s">
        <v>1867</v>
      </c>
      <c r="E286" t="s">
        <v>14</v>
      </c>
      <c r="F286" s="11">
        <v>44596</v>
      </c>
      <c r="M286">
        <v>0.3</v>
      </c>
    </row>
    <row r="287" spans="1:14" x14ac:dyDescent="0.25">
      <c r="A287" t="s">
        <v>1868</v>
      </c>
      <c r="B287" t="s">
        <v>1229</v>
      </c>
      <c r="C287" t="s">
        <v>1290</v>
      </c>
      <c r="D287" t="s">
        <v>1869</v>
      </c>
      <c r="E287" t="s">
        <v>14</v>
      </c>
      <c r="F287" s="11">
        <v>44596</v>
      </c>
      <c r="M287">
        <v>0.03</v>
      </c>
    </row>
    <row r="288" spans="1:14" x14ac:dyDescent="0.25">
      <c r="A288" t="s">
        <v>1392</v>
      </c>
      <c r="B288" t="s">
        <v>1229</v>
      </c>
      <c r="C288" t="s">
        <v>977</v>
      </c>
      <c r="D288" t="s">
        <v>1393</v>
      </c>
      <c r="E288" t="s">
        <v>14</v>
      </c>
      <c r="F288" s="11">
        <v>44596</v>
      </c>
      <c r="M288">
        <v>0.11</v>
      </c>
    </row>
    <row r="289" spans="1:14" x14ac:dyDescent="0.25">
      <c r="A289" t="s">
        <v>1870</v>
      </c>
      <c r="B289" t="s">
        <v>1229</v>
      </c>
      <c r="C289" t="s">
        <v>1306</v>
      </c>
      <c r="D289" t="s">
        <v>1871</v>
      </c>
      <c r="E289" t="s">
        <v>14</v>
      </c>
      <c r="F289" s="11">
        <v>44596</v>
      </c>
      <c r="M289">
        <v>0.15</v>
      </c>
    </row>
    <row r="290" spans="1:14" x14ac:dyDescent="0.25">
      <c r="A290" t="s">
        <v>1872</v>
      </c>
      <c r="B290" t="s">
        <v>1237</v>
      </c>
      <c r="C290" t="s">
        <v>1459</v>
      </c>
      <c r="D290" t="s">
        <v>1466</v>
      </c>
      <c r="E290" t="s">
        <v>14</v>
      </c>
      <c r="F290" s="11">
        <v>44599</v>
      </c>
      <c r="G290" s="11"/>
      <c r="H290" s="11"/>
      <c r="N290">
        <v>0.24</v>
      </c>
    </row>
    <row r="291" spans="1:14" x14ac:dyDescent="0.25">
      <c r="A291" t="s">
        <v>1873</v>
      </c>
      <c r="B291" t="s">
        <v>1234</v>
      </c>
      <c r="C291" t="s">
        <v>1874</v>
      </c>
      <c r="D291" t="s">
        <v>1875</v>
      </c>
      <c r="E291" t="s">
        <v>14</v>
      </c>
      <c r="F291" s="9">
        <v>44599</v>
      </c>
      <c r="G291" s="9"/>
      <c r="H291" s="9"/>
      <c r="M291" s="10">
        <v>10.58</v>
      </c>
      <c r="N291" s="10"/>
    </row>
    <row r="292" spans="1:14" x14ac:dyDescent="0.25">
      <c r="A292" t="s">
        <v>1876</v>
      </c>
      <c r="B292" t="s">
        <v>1229</v>
      </c>
      <c r="C292" t="s">
        <v>1290</v>
      </c>
      <c r="D292" t="s">
        <v>1877</v>
      </c>
      <c r="E292" t="s">
        <v>14</v>
      </c>
      <c r="F292" s="11">
        <v>44603</v>
      </c>
      <c r="M292">
        <v>0.9</v>
      </c>
    </row>
    <row r="293" spans="1:14" x14ac:dyDescent="0.25">
      <c r="A293" t="s">
        <v>1878</v>
      </c>
      <c r="B293" t="s">
        <v>1247</v>
      </c>
      <c r="C293" t="s">
        <v>1283</v>
      </c>
      <c r="D293" t="s">
        <v>1879</v>
      </c>
      <c r="E293" t="s">
        <v>14</v>
      </c>
      <c r="F293" s="11">
        <v>44603</v>
      </c>
      <c r="M293">
        <v>0.3</v>
      </c>
    </row>
    <row r="294" spans="1:14" x14ac:dyDescent="0.25">
      <c r="A294" t="s">
        <v>1880</v>
      </c>
      <c r="B294" t="s">
        <v>1247</v>
      </c>
      <c r="C294" t="s">
        <v>1881</v>
      </c>
      <c r="D294" t="s">
        <v>1882</v>
      </c>
      <c r="E294" t="s">
        <v>14</v>
      </c>
      <c r="F294" s="9">
        <v>44608</v>
      </c>
      <c r="G294" s="9"/>
      <c r="H294" s="9"/>
      <c r="I294" s="10">
        <v>2.8</v>
      </c>
      <c r="J294" s="10">
        <v>20.5</v>
      </c>
      <c r="M294" s="10">
        <v>0.3</v>
      </c>
      <c r="N294" s="10"/>
    </row>
    <row r="295" spans="1:14" x14ac:dyDescent="0.25">
      <c r="A295" t="s">
        <v>1883</v>
      </c>
      <c r="B295" t="s">
        <v>1237</v>
      </c>
      <c r="C295" t="s">
        <v>1542</v>
      </c>
      <c r="D295" t="s">
        <v>1884</v>
      </c>
      <c r="E295" t="s">
        <v>14</v>
      </c>
      <c r="F295" s="11">
        <v>44609</v>
      </c>
      <c r="G295" s="11"/>
      <c r="H295" s="11"/>
      <c r="I295" s="10">
        <v>102.59</v>
      </c>
      <c r="J295" s="10">
        <v>538.62</v>
      </c>
      <c r="M295" s="10">
        <v>13.95</v>
      </c>
      <c r="N295" s="10">
        <v>4.6500000000000004</v>
      </c>
    </row>
    <row r="296" spans="1:14" x14ac:dyDescent="0.25">
      <c r="A296" t="s">
        <v>1885</v>
      </c>
      <c r="B296" t="s">
        <v>1247</v>
      </c>
      <c r="C296" t="s">
        <v>1358</v>
      </c>
      <c r="D296" t="s">
        <v>1886</v>
      </c>
      <c r="E296" t="s">
        <v>14</v>
      </c>
      <c r="F296" s="11">
        <v>44615</v>
      </c>
      <c r="G296" s="11"/>
      <c r="H296" s="11"/>
      <c r="M296">
        <v>0.3</v>
      </c>
      <c r="N296">
        <v>0.1</v>
      </c>
    </row>
    <row r="297" spans="1:14" x14ac:dyDescent="0.25">
      <c r="A297" t="s">
        <v>1887</v>
      </c>
      <c r="B297" t="s">
        <v>1229</v>
      </c>
      <c r="C297" t="s">
        <v>1495</v>
      </c>
      <c r="D297" t="s">
        <v>1888</v>
      </c>
      <c r="E297" t="s">
        <v>14</v>
      </c>
      <c r="F297" s="11">
        <v>44617</v>
      </c>
      <c r="G297" s="11"/>
      <c r="H297" s="11"/>
      <c r="I297" s="10">
        <v>2.0299999999999998</v>
      </c>
      <c r="J297" s="10">
        <v>18.27</v>
      </c>
    </row>
    <row r="298" spans="1:14" x14ac:dyDescent="0.25">
      <c r="A298" t="s">
        <v>1889</v>
      </c>
      <c r="B298" t="s">
        <v>1229</v>
      </c>
      <c r="C298" t="s">
        <v>1890</v>
      </c>
      <c r="D298" t="s">
        <v>1891</v>
      </c>
      <c r="E298" t="s">
        <v>14</v>
      </c>
      <c r="F298" s="11">
        <v>44631</v>
      </c>
      <c r="G298" s="11"/>
      <c r="H298" s="11"/>
      <c r="J298" s="10">
        <v>20.71</v>
      </c>
    </row>
    <row r="299" spans="1:14" x14ac:dyDescent="0.25">
      <c r="A299" t="s">
        <v>1892</v>
      </c>
      <c r="B299" t="s">
        <v>1229</v>
      </c>
      <c r="C299" t="s">
        <v>1893</v>
      </c>
      <c r="D299" t="s">
        <v>1894</v>
      </c>
      <c r="E299" t="s">
        <v>14</v>
      </c>
      <c r="F299" s="11">
        <v>44635</v>
      </c>
      <c r="G299" s="11"/>
      <c r="H299" s="11"/>
      <c r="M299">
        <v>1.1000000000000001</v>
      </c>
    </row>
    <row r="300" spans="1:14" x14ac:dyDescent="0.25">
      <c r="A300" t="s">
        <v>1895</v>
      </c>
      <c r="B300" t="s">
        <v>1234</v>
      </c>
      <c r="C300" t="s">
        <v>1326</v>
      </c>
      <c r="D300" t="s">
        <v>1894</v>
      </c>
      <c r="E300" t="s">
        <v>14</v>
      </c>
      <c r="F300" s="9">
        <v>44635</v>
      </c>
      <c r="G300" s="9"/>
      <c r="H300" s="9"/>
      <c r="M300" s="10">
        <v>1.1000000000000001</v>
      </c>
      <c r="N300" s="10"/>
    </row>
    <row r="301" spans="1:14" x14ac:dyDescent="0.25">
      <c r="A301" t="s">
        <v>1896</v>
      </c>
      <c r="B301" t="s">
        <v>1229</v>
      </c>
      <c r="C301" t="s">
        <v>1196</v>
      </c>
      <c r="D301" t="s">
        <v>1897</v>
      </c>
      <c r="E301" t="s">
        <v>14</v>
      </c>
      <c r="F301" s="11">
        <v>44635</v>
      </c>
      <c r="J301" s="10">
        <v>22.36</v>
      </c>
    </row>
    <row r="302" spans="1:14" x14ac:dyDescent="0.25">
      <c r="A302" t="s">
        <v>1898</v>
      </c>
      <c r="B302" t="s">
        <v>1229</v>
      </c>
      <c r="C302" t="s">
        <v>1290</v>
      </c>
      <c r="D302" t="s">
        <v>1899</v>
      </c>
      <c r="E302" t="s">
        <v>14</v>
      </c>
      <c r="F302" s="11">
        <v>44642</v>
      </c>
      <c r="M302">
        <v>0.2</v>
      </c>
    </row>
    <row r="303" spans="1:14" x14ac:dyDescent="0.25">
      <c r="A303" t="s">
        <v>1900</v>
      </c>
      <c r="B303" t="s">
        <v>1229</v>
      </c>
      <c r="C303" t="s">
        <v>1299</v>
      </c>
      <c r="D303" t="s">
        <v>1901</v>
      </c>
      <c r="E303" t="s">
        <v>14</v>
      </c>
      <c r="F303" s="11">
        <v>44642</v>
      </c>
      <c r="M303">
        <v>0.45</v>
      </c>
    </row>
    <row r="304" spans="1:14" x14ac:dyDescent="0.25">
      <c r="A304" t="s">
        <v>1902</v>
      </c>
      <c r="B304" t="s">
        <v>1247</v>
      </c>
      <c r="C304" t="s">
        <v>1283</v>
      </c>
      <c r="D304" t="s">
        <v>1407</v>
      </c>
      <c r="E304" t="s">
        <v>14</v>
      </c>
      <c r="F304" s="11">
        <v>44642</v>
      </c>
      <c r="M304">
        <v>1.1000000000000001</v>
      </c>
    </row>
    <row r="305" spans="1:14" x14ac:dyDescent="0.25">
      <c r="A305" t="s">
        <v>1903</v>
      </c>
      <c r="B305" t="s">
        <v>1229</v>
      </c>
      <c r="C305" t="s">
        <v>1904</v>
      </c>
      <c r="D305" t="s">
        <v>1905</v>
      </c>
      <c r="E305" t="s">
        <v>14</v>
      </c>
      <c r="F305" s="11">
        <v>44643</v>
      </c>
      <c r="M305">
        <v>2</v>
      </c>
    </row>
    <row r="306" spans="1:14" x14ac:dyDescent="0.25">
      <c r="A306" t="s">
        <v>1906</v>
      </c>
      <c r="B306" t="s">
        <v>1229</v>
      </c>
      <c r="C306" t="s">
        <v>1444</v>
      </c>
      <c r="D306" t="s">
        <v>1907</v>
      </c>
      <c r="E306" t="s">
        <v>14</v>
      </c>
      <c r="F306" s="11">
        <v>44644</v>
      </c>
      <c r="G306" s="11"/>
      <c r="H306" s="11"/>
      <c r="M306">
        <v>1.63</v>
      </c>
    </row>
    <row r="307" spans="1:14" x14ac:dyDescent="0.25">
      <c r="A307" t="s">
        <v>1908</v>
      </c>
      <c r="B307" t="s">
        <v>1229</v>
      </c>
      <c r="C307" t="s">
        <v>1306</v>
      </c>
      <c r="D307" t="s">
        <v>1909</v>
      </c>
      <c r="E307" t="s">
        <v>14</v>
      </c>
      <c r="F307" s="11">
        <v>44644</v>
      </c>
      <c r="M307">
        <v>0.4</v>
      </c>
    </row>
    <row r="308" spans="1:14" x14ac:dyDescent="0.25">
      <c r="A308" t="s">
        <v>1910</v>
      </c>
      <c r="B308" t="s">
        <v>1293</v>
      </c>
      <c r="C308" t="s">
        <v>1244</v>
      </c>
      <c r="D308" t="s">
        <v>1856</v>
      </c>
      <c r="E308" t="s">
        <v>14</v>
      </c>
      <c r="F308" s="9">
        <v>44644</v>
      </c>
      <c r="G308" s="9"/>
      <c r="H308" s="9"/>
      <c r="J308" s="10">
        <v>21.23</v>
      </c>
      <c r="M308" s="10"/>
      <c r="N308" s="10"/>
    </row>
    <row r="309" spans="1:14" x14ac:dyDescent="0.25">
      <c r="A309" t="s">
        <v>1911</v>
      </c>
      <c r="B309" t="s">
        <v>1229</v>
      </c>
      <c r="C309" t="s">
        <v>1912</v>
      </c>
      <c r="D309" t="s">
        <v>1913</v>
      </c>
      <c r="E309" t="s">
        <v>14</v>
      </c>
      <c r="F309" s="9">
        <v>44645</v>
      </c>
      <c r="G309" s="9"/>
      <c r="H309" s="9"/>
      <c r="M309" s="10">
        <v>1.04</v>
      </c>
      <c r="N309" s="10"/>
    </row>
    <row r="310" spans="1:14" x14ac:dyDescent="0.25">
      <c r="A310" t="s">
        <v>1914</v>
      </c>
      <c r="B310" t="s">
        <v>1237</v>
      </c>
      <c r="C310" t="s">
        <v>1244</v>
      </c>
      <c r="D310" t="s">
        <v>1915</v>
      </c>
      <c r="E310" t="s">
        <v>244</v>
      </c>
      <c r="F310" s="11">
        <v>44645</v>
      </c>
      <c r="G310" s="11"/>
      <c r="H310" s="11"/>
      <c r="I310" s="10">
        <v>5.7</v>
      </c>
      <c r="J310" s="10">
        <v>16.73</v>
      </c>
    </row>
    <row r="311" spans="1:14" x14ac:dyDescent="0.25">
      <c r="A311" t="s">
        <v>1916</v>
      </c>
      <c r="B311" t="s">
        <v>1229</v>
      </c>
      <c r="C311" t="s">
        <v>1509</v>
      </c>
      <c r="D311" t="s">
        <v>1510</v>
      </c>
      <c r="E311" t="s">
        <v>14</v>
      </c>
      <c r="F311" s="11">
        <v>44645</v>
      </c>
      <c r="M311">
        <v>0.79</v>
      </c>
    </row>
    <row r="312" spans="1:14" x14ac:dyDescent="0.25">
      <c r="A312" t="s">
        <v>1917</v>
      </c>
      <c r="B312" t="s">
        <v>1247</v>
      </c>
      <c r="C312" t="s">
        <v>1283</v>
      </c>
      <c r="D312" t="s">
        <v>1918</v>
      </c>
      <c r="E312" t="s">
        <v>14</v>
      </c>
      <c r="F312" s="11">
        <v>44649</v>
      </c>
      <c r="M312">
        <v>0.75</v>
      </c>
    </row>
    <row r="313" spans="1:14" x14ac:dyDescent="0.25">
      <c r="A313" t="s">
        <v>1919</v>
      </c>
      <c r="B313" t="s">
        <v>1247</v>
      </c>
      <c r="C313" t="s">
        <v>1524</v>
      </c>
      <c r="D313" t="s">
        <v>1920</v>
      </c>
      <c r="E313" t="s">
        <v>14</v>
      </c>
      <c r="F313" s="11">
        <v>44649</v>
      </c>
      <c r="M313">
        <v>0.3</v>
      </c>
    </row>
    <row r="314" spans="1:14" x14ac:dyDescent="0.25">
      <c r="A314" t="s">
        <v>1921</v>
      </c>
      <c r="B314" t="s">
        <v>1229</v>
      </c>
      <c r="C314" t="s">
        <v>1501</v>
      </c>
      <c r="D314" t="s">
        <v>1922</v>
      </c>
      <c r="E314" t="s">
        <v>14</v>
      </c>
      <c r="F314" s="11">
        <v>44657</v>
      </c>
      <c r="G314" s="11"/>
      <c r="H314" s="11"/>
      <c r="M314">
        <v>0.63</v>
      </c>
    </row>
    <row r="315" spans="1:14" x14ac:dyDescent="0.25">
      <c r="A315" t="s">
        <v>1923</v>
      </c>
      <c r="B315" t="s">
        <v>1234</v>
      </c>
      <c r="C315" t="s">
        <v>977</v>
      </c>
      <c r="D315" t="s">
        <v>1924</v>
      </c>
      <c r="E315" t="s">
        <v>14</v>
      </c>
      <c r="F315" s="9">
        <v>44657</v>
      </c>
      <c r="G315" s="9"/>
      <c r="H315" s="9"/>
      <c r="M315" s="10">
        <v>2.1</v>
      </c>
      <c r="N315" s="10"/>
    </row>
    <row r="316" spans="1:14" x14ac:dyDescent="0.25">
      <c r="A316" t="s">
        <v>1925</v>
      </c>
      <c r="B316" t="s">
        <v>1229</v>
      </c>
      <c r="C316" t="s">
        <v>1306</v>
      </c>
      <c r="D316" t="s">
        <v>1926</v>
      </c>
      <c r="E316" t="s">
        <v>14</v>
      </c>
      <c r="F316" s="11">
        <v>44678</v>
      </c>
      <c r="M316">
        <v>0.7</v>
      </c>
    </row>
    <row r="317" spans="1:14" x14ac:dyDescent="0.25">
      <c r="A317" t="s">
        <v>1927</v>
      </c>
      <c r="B317" t="s">
        <v>1247</v>
      </c>
      <c r="C317" t="s">
        <v>1928</v>
      </c>
      <c r="D317" t="s">
        <v>1929</v>
      </c>
      <c r="E317" t="s">
        <v>14</v>
      </c>
      <c r="F317" s="11">
        <v>44679</v>
      </c>
      <c r="I317" s="10">
        <v>20.47</v>
      </c>
      <c r="J317" s="10">
        <v>4.1900000000000004</v>
      </c>
    </row>
    <row r="318" spans="1:14" x14ac:dyDescent="0.25">
      <c r="A318" t="s">
        <v>1930</v>
      </c>
      <c r="B318" t="s">
        <v>1293</v>
      </c>
      <c r="C318" t="s">
        <v>1470</v>
      </c>
      <c r="D318" t="s">
        <v>1931</v>
      </c>
      <c r="E318" t="s">
        <v>14</v>
      </c>
      <c r="F318" s="9">
        <v>44692</v>
      </c>
      <c r="G318" s="9"/>
      <c r="H318" s="9"/>
      <c r="I318" s="10">
        <v>30.52</v>
      </c>
      <c r="J318" s="10">
        <v>15.73</v>
      </c>
      <c r="M318" s="10"/>
      <c r="N318" s="10"/>
    </row>
    <row r="319" spans="1:14" x14ac:dyDescent="0.25">
      <c r="A319" t="s">
        <v>1932</v>
      </c>
      <c r="B319" t="s">
        <v>1237</v>
      </c>
      <c r="C319" t="s">
        <v>1250</v>
      </c>
      <c r="D319" t="s">
        <v>1933</v>
      </c>
      <c r="E319" t="s">
        <v>14</v>
      </c>
      <c r="F319" s="11">
        <v>44704</v>
      </c>
      <c r="G319" s="11"/>
      <c r="H319" s="11"/>
      <c r="I319" s="10">
        <v>22.2</v>
      </c>
      <c r="J319" s="10">
        <v>8.6300000000000008</v>
      </c>
    </row>
    <row r="320" spans="1:14" x14ac:dyDescent="0.25">
      <c r="A320" t="s">
        <v>1934</v>
      </c>
      <c r="B320" t="s">
        <v>1237</v>
      </c>
      <c r="C320" t="s">
        <v>1935</v>
      </c>
      <c r="D320" t="s">
        <v>1936</v>
      </c>
      <c r="E320" t="s">
        <v>14</v>
      </c>
      <c r="F320" s="11">
        <v>44704</v>
      </c>
      <c r="N320">
        <v>0.6</v>
      </c>
    </row>
    <row r="321" spans="1:14" x14ac:dyDescent="0.25">
      <c r="A321" t="s">
        <v>1937</v>
      </c>
      <c r="B321" t="s">
        <v>1247</v>
      </c>
      <c r="C321" t="s">
        <v>1309</v>
      </c>
      <c r="D321" t="s">
        <v>1938</v>
      </c>
      <c r="E321" t="s">
        <v>14</v>
      </c>
      <c r="F321" s="11">
        <v>44707</v>
      </c>
      <c r="G321" s="11"/>
      <c r="H321" s="11"/>
      <c r="J321" s="10">
        <v>11.28</v>
      </c>
    </row>
    <row r="322" spans="1:14" x14ac:dyDescent="0.25">
      <c r="A322" t="s">
        <v>1939</v>
      </c>
      <c r="B322" t="s">
        <v>1234</v>
      </c>
      <c r="C322" t="s">
        <v>1940</v>
      </c>
      <c r="D322" t="s">
        <v>1941</v>
      </c>
      <c r="E322" t="s">
        <v>14</v>
      </c>
      <c r="F322" s="9">
        <v>44707</v>
      </c>
      <c r="G322" s="9"/>
      <c r="H322" s="9"/>
      <c r="I322" s="10">
        <v>5.54</v>
      </c>
      <c r="J322" s="10">
        <v>73.56</v>
      </c>
      <c r="M322" s="10">
        <v>4.4000000000000004</v>
      </c>
      <c r="N322" s="10"/>
    </row>
    <row r="323" spans="1:14" x14ac:dyDescent="0.25">
      <c r="A323" t="s">
        <v>1942</v>
      </c>
      <c r="B323" t="s">
        <v>1237</v>
      </c>
      <c r="C323" t="s">
        <v>891</v>
      </c>
      <c r="D323" t="s">
        <v>1943</v>
      </c>
      <c r="E323" t="s">
        <v>14</v>
      </c>
      <c r="F323" s="11">
        <v>44708</v>
      </c>
      <c r="G323" s="11"/>
      <c r="H323" s="11"/>
      <c r="K323" s="10">
        <v>0.56000000000000005</v>
      </c>
      <c r="M323">
        <v>7.3</v>
      </c>
    </row>
    <row r="324" spans="1:14" x14ac:dyDescent="0.25">
      <c r="A324" t="s">
        <v>1944</v>
      </c>
      <c r="B324" t="s">
        <v>1229</v>
      </c>
      <c r="C324" t="s">
        <v>573</v>
      </c>
      <c r="D324" t="s">
        <v>1945</v>
      </c>
      <c r="E324" t="s">
        <v>14</v>
      </c>
      <c r="F324" s="11">
        <v>44711</v>
      </c>
      <c r="M324">
        <v>0.3</v>
      </c>
    </row>
    <row r="325" spans="1:14" x14ac:dyDescent="0.25">
      <c r="A325" t="s">
        <v>1946</v>
      </c>
      <c r="B325" t="s">
        <v>1229</v>
      </c>
      <c r="C325" t="s">
        <v>1664</v>
      </c>
      <c r="D325" t="s">
        <v>1947</v>
      </c>
      <c r="E325" t="s">
        <v>14</v>
      </c>
      <c r="F325" s="11">
        <v>44718</v>
      </c>
      <c r="K325" s="10">
        <v>0.6</v>
      </c>
    </row>
    <row r="326" spans="1:14" x14ac:dyDescent="0.25">
      <c r="A326" t="s">
        <v>1948</v>
      </c>
      <c r="B326" t="s">
        <v>1247</v>
      </c>
      <c r="C326" t="s">
        <v>1751</v>
      </c>
      <c r="D326" t="s">
        <v>1949</v>
      </c>
      <c r="E326" t="s">
        <v>14</v>
      </c>
      <c r="F326" s="11">
        <v>44725</v>
      </c>
      <c r="G326" s="11"/>
      <c r="H326" s="11"/>
      <c r="M326">
        <v>0.09</v>
      </c>
    </row>
    <row r="327" spans="1:14" x14ac:dyDescent="0.25">
      <c r="A327" t="s">
        <v>1950</v>
      </c>
      <c r="B327" t="s">
        <v>1234</v>
      </c>
      <c r="C327" t="s">
        <v>1454</v>
      </c>
      <c r="D327" t="s">
        <v>1951</v>
      </c>
      <c r="E327" t="s">
        <v>14</v>
      </c>
      <c r="F327" s="9">
        <v>44734</v>
      </c>
      <c r="G327" s="9"/>
      <c r="H327" s="9"/>
      <c r="K327" s="10">
        <v>25.6</v>
      </c>
      <c r="M327" s="10"/>
      <c r="N327" s="10"/>
    </row>
    <row r="328" spans="1:14" x14ac:dyDescent="0.25">
      <c r="A328" t="s">
        <v>1952</v>
      </c>
      <c r="B328" t="s">
        <v>1229</v>
      </c>
      <c r="C328" t="s">
        <v>573</v>
      </c>
      <c r="D328" t="s">
        <v>1953</v>
      </c>
      <c r="E328" t="s">
        <v>14</v>
      </c>
      <c r="F328" s="11">
        <v>44734</v>
      </c>
      <c r="M328">
        <v>0.02</v>
      </c>
    </row>
    <row r="329" spans="1:14" x14ac:dyDescent="0.25">
      <c r="A329" t="s">
        <v>1954</v>
      </c>
      <c r="B329" t="s">
        <v>1234</v>
      </c>
      <c r="C329" t="s">
        <v>1454</v>
      </c>
      <c r="D329" t="s">
        <v>1951</v>
      </c>
      <c r="E329" t="s">
        <v>14</v>
      </c>
      <c r="F329" s="9">
        <v>44734</v>
      </c>
      <c r="G329" s="9"/>
      <c r="H329" s="9"/>
      <c r="K329" s="10">
        <v>25.6</v>
      </c>
      <c r="M329" s="10"/>
      <c r="N329" s="10"/>
    </row>
    <row r="330" spans="1:14" x14ac:dyDescent="0.25">
      <c r="A330" t="s">
        <v>1955</v>
      </c>
      <c r="B330" t="s">
        <v>1229</v>
      </c>
      <c r="C330" t="s">
        <v>1495</v>
      </c>
      <c r="D330" t="s">
        <v>1956</v>
      </c>
      <c r="E330" t="s">
        <v>14</v>
      </c>
      <c r="F330" s="11">
        <v>44735</v>
      </c>
      <c r="M330">
        <v>2.4300000000000002</v>
      </c>
    </row>
    <row r="331" spans="1:14" x14ac:dyDescent="0.25">
      <c r="A331" t="s">
        <v>1957</v>
      </c>
      <c r="B331" t="s">
        <v>1247</v>
      </c>
      <c r="C331" t="s">
        <v>1283</v>
      </c>
      <c r="D331" t="s">
        <v>1958</v>
      </c>
      <c r="E331" t="s">
        <v>14</v>
      </c>
      <c r="F331" s="9">
        <v>44741</v>
      </c>
      <c r="G331" s="9"/>
      <c r="H331" s="9"/>
      <c r="M331" s="10">
        <v>1.03</v>
      </c>
      <c r="N331" s="10"/>
    </row>
    <row r="332" spans="1:14" x14ac:dyDescent="0.25">
      <c r="A332" t="s">
        <v>1959</v>
      </c>
      <c r="B332" t="s">
        <v>1234</v>
      </c>
      <c r="C332" t="s">
        <v>1594</v>
      </c>
      <c r="D332" t="s">
        <v>1960</v>
      </c>
      <c r="E332" t="s">
        <v>14</v>
      </c>
      <c r="F332" s="11">
        <v>44746</v>
      </c>
      <c r="K332" s="10">
        <v>7.7</v>
      </c>
    </row>
    <row r="333" spans="1:14" x14ac:dyDescent="0.25">
      <c r="A333" t="s">
        <v>1961</v>
      </c>
      <c r="B333" t="s">
        <v>1234</v>
      </c>
      <c r="C333" t="s">
        <v>1268</v>
      </c>
      <c r="D333" t="s">
        <v>1962</v>
      </c>
      <c r="E333" t="s">
        <v>14</v>
      </c>
      <c r="F333" s="9">
        <v>44747</v>
      </c>
      <c r="G333" s="9"/>
      <c r="H333" s="9"/>
      <c r="M333" s="10">
        <v>1.36</v>
      </c>
      <c r="N333" s="10"/>
    </row>
    <row r="334" spans="1:14" x14ac:dyDescent="0.25">
      <c r="A334" t="s">
        <v>1963</v>
      </c>
      <c r="B334" t="s">
        <v>1234</v>
      </c>
      <c r="C334" t="s">
        <v>1964</v>
      </c>
      <c r="D334" t="s">
        <v>1965</v>
      </c>
      <c r="E334" t="s">
        <v>14</v>
      </c>
      <c r="F334" s="9">
        <v>44749</v>
      </c>
      <c r="G334" s="9"/>
      <c r="H334" s="9"/>
      <c r="K334" s="10">
        <v>64.290000000000006</v>
      </c>
      <c r="M334" s="10"/>
      <c r="N334" s="10"/>
    </row>
    <row r="335" spans="1:14" x14ac:dyDescent="0.25">
      <c r="A335" t="s">
        <v>1966</v>
      </c>
      <c r="B335" t="s">
        <v>1229</v>
      </c>
      <c r="C335" t="s">
        <v>1484</v>
      </c>
      <c r="D335" t="s">
        <v>1967</v>
      </c>
      <c r="E335" t="s">
        <v>14</v>
      </c>
      <c r="F335" s="11">
        <v>44754</v>
      </c>
      <c r="M335">
        <v>0.01</v>
      </c>
    </row>
    <row r="336" spans="1:14" x14ac:dyDescent="0.25">
      <c r="A336" t="s">
        <v>1968</v>
      </c>
      <c r="B336" t="s">
        <v>1247</v>
      </c>
      <c r="C336" t="s">
        <v>1387</v>
      </c>
      <c r="D336" t="s">
        <v>1969</v>
      </c>
      <c r="E336" t="s">
        <v>14</v>
      </c>
      <c r="F336" s="11">
        <v>44754</v>
      </c>
      <c r="M336">
        <v>0.04</v>
      </c>
    </row>
    <row r="337" spans="1:14" x14ac:dyDescent="0.25">
      <c r="A337" t="s">
        <v>1970</v>
      </c>
      <c r="B337" t="s">
        <v>1229</v>
      </c>
      <c r="C337" t="s">
        <v>1890</v>
      </c>
      <c r="D337" t="s">
        <v>1971</v>
      </c>
      <c r="E337" t="s">
        <v>14</v>
      </c>
      <c r="F337" s="9">
        <v>44756</v>
      </c>
      <c r="G337" s="9"/>
      <c r="H337" s="9"/>
      <c r="I337" s="10">
        <v>80.900000000000006</v>
      </c>
      <c r="J337" s="10">
        <v>34.08</v>
      </c>
      <c r="M337" s="10">
        <v>3.17</v>
      </c>
      <c r="N337" s="10"/>
    </row>
    <row r="338" spans="1:14" x14ac:dyDescent="0.25">
      <c r="A338" t="s">
        <v>1972</v>
      </c>
      <c r="B338" t="s">
        <v>1229</v>
      </c>
      <c r="C338" t="s">
        <v>1973</v>
      </c>
      <c r="D338" t="s">
        <v>1974</v>
      </c>
      <c r="E338" t="s">
        <v>14</v>
      </c>
      <c r="F338" s="11">
        <v>44769</v>
      </c>
      <c r="M338">
        <v>0.6</v>
      </c>
    </row>
    <row r="339" spans="1:14" x14ac:dyDescent="0.25">
      <c r="A339" t="s">
        <v>1975</v>
      </c>
      <c r="B339" t="s">
        <v>1234</v>
      </c>
      <c r="C339" t="s">
        <v>1973</v>
      </c>
      <c r="D339" t="s">
        <v>1974</v>
      </c>
      <c r="E339" t="s">
        <v>14</v>
      </c>
      <c r="F339" s="9">
        <v>44769</v>
      </c>
      <c r="G339" s="9"/>
      <c r="H339" s="9"/>
      <c r="M339" s="10">
        <v>0.6</v>
      </c>
      <c r="N339" s="10"/>
    </row>
    <row r="340" spans="1:14" x14ac:dyDescent="0.25">
      <c r="A340" t="s">
        <v>1976</v>
      </c>
      <c r="B340" t="s">
        <v>1234</v>
      </c>
      <c r="C340" t="s">
        <v>1495</v>
      </c>
      <c r="D340" t="s">
        <v>1977</v>
      </c>
      <c r="E340" t="s">
        <v>14</v>
      </c>
      <c r="F340" s="9">
        <v>44777</v>
      </c>
      <c r="G340" s="9"/>
      <c r="H340" s="9"/>
      <c r="M340" s="10"/>
      <c r="N340" s="10">
        <v>0.84</v>
      </c>
    </row>
    <row r="341" spans="1:14" x14ac:dyDescent="0.25">
      <c r="A341" t="s">
        <v>1978</v>
      </c>
      <c r="B341" t="s">
        <v>1229</v>
      </c>
      <c r="C341" t="s">
        <v>1299</v>
      </c>
      <c r="D341" t="s">
        <v>1979</v>
      </c>
      <c r="E341" t="s">
        <v>14</v>
      </c>
      <c r="F341" s="11">
        <v>44779</v>
      </c>
      <c r="M341">
        <v>0.15</v>
      </c>
    </row>
    <row r="342" spans="1:14" x14ac:dyDescent="0.25">
      <c r="A342" t="s">
        <v>1980</v>
      </c>
      <c r="B342" t="s">
        <v>1234</v>
      </c>
      <c r="C342" t="s">
        <v>1890</v>
      </c>
      <c r="D342" t="s">
        <v>1981</v>
      </c>
      <c r="E342" t="s">
        <v>14</v>
      </c>
      <c r="F342" s="9">
        <v>44781</v>
      </c>
      <c r="G342" s="9"/>
      <c r="H342" s="9"/>
      <c r="M342" s="10">
        <v>1.05</v>
      </c>
      <c r="N342" s="10"/>
    </row>
    <row r="343" spans="1:14" x14ac:dyDescent="0.25">
      <c r="A343" t="s">
        <v>1982</v>
      </c>
      <c r="B343" t="s">
        <v>1247</v>
      </c>
      <c r="C343" t="s">
        <v>1283</v>
      </c>
      <c r="D343" t="s">
        <v>1983</v>
      </c>
      <c r="E343" t="s">
        <v>14</v>
      </c>
      <c r="F343" s="9">
        <v>44792</v>
      </c>
      <c r="G343" s="9"/>
      <c r="H343" s="9"/>
      <c r="K343" s="10">
        <v>52.39</v>
      </c>
      <c r="M343" s="10"/>
      <c r="N343" s="10"/>
    </row>
    <row r="344" spans="1:14" x14ac:dyDescent="0.25">
      <c r="A344" t="s">
        <v>1984</v>
      </c>
      <c r="B344" t="s">
        <v>1247</v>
      </c>
      <c r="C344" t="s">
        <v>1280</v>
      </c>
      <c r="D344" t="s">
        <v>1985</v>
      </c>
      <c r="E344" t="s">
        <v>14</v>
      </c>
      <c r="F344" s="11">
        <v>44799</v>
      </c>
      <c r="M344">
        <v>0.03</v>
      </c>
    </row>
    <row r="345" spans="1:14" x14ac:dyDescent="0.25">
      <c r="A345" t="s">
        <v>1986</v>
      </c>
      <c r="B345" t="s">
        <v>1247</v>
      </c>
      <c r="C345" t="s">
        <v>1751</v>
      </c>
      <c r="D345" t="s">
        <v>1987</v>
      </c>
      <c r="E345" t="s">
        <v>14</v>
      </c>
      <c r="F345" s="11">
        <v>44799</v>
      </c>
      <c r="M345">
        <v>0.03</v>
      </c>
    </row>
    <row r="346" spans="1:14" x14ac:dyDescent="0.25">
      <c r="A346" t="s">
        <v>1988</v>
      </c>
      <c r="B346" t="s">
        <v>1229</v>
      </c>
      <c r="C346" t="s">
        <v>1478</v>
      </c>
      <c r="D346" t="s">
        <v>1989</v>
      </c>
      <c r="E346" t="s">
        <v>14</v>
      </c>
      <c r="F346" s="11">
        <v>44802</v>
      </c>
      <c r="G346" s="11"/>
      <c r="H346" s="11"/>
      <c r="K346" s="10">
        <v>3.6</v>
      </c>
    </row>
    <row r="347" spans="1:14" x14ac:dyDescent="0.25">
      <c r="A347" t="s">
        <v>1990</v>
      </c>
      <c r="B347" t="s">
        <v>1229</v>
      </c>
      <c r="C347" t="s">
        <v>1890</v>
      </c>
      <c r="D347" t="s">
        <v>1991</v>
      </c>
      <c r="E347" t="s">
        <v>14</v>
      </c>
      <c r="F347" s="11">
        <v>44806</v>
      </c>
      <c r="G347" s="11"/>
      <c r="H347" s="11"/>
      <c r="J347" s="10">
        <v>194</v>
      </c>
      <c r="M347">
        <v>2.57</v>
      </c>
    </row>
    <row r="348" spans="1:14" x14ac:dyDescent="0.25">
      <c r="A348" t="s">
        <v>1992</v>
      </c>
      <c r="B348" t="s">
        <v>1247</v>
      </c>
      <c r="C348" t="s">
        <v>1283</v>
      </c>
      <c r="D348" t="s">
        <v>1993</v>
      </c>
      <c r="E348" t="s">
        <v>14</v>
      </c>
      <c r="F348" s="11">
        <v>44824</v>
      </c>
      <c r="M348">
        <v>0.04</v>
      </c>
    </row>
    <row r="349" spans="1:14" x14ac:dyDescent="0.25">
      <c r="A349" t="s">
        <v>1994</v>
      </c>
      <c r="B349" t="s">
        <v>1247</v>
      </c>
      <c r="C349" t="s">
        <v>1995</v>
      </c>
      <c r="D349" t="s">
        <v>1996</v>
      </c>
      <c r="E349" t="s">
        <v>14</v>
      </c>
      <c r="F349" s="11">
        <v>44825</v>
      </c>
      <c r="I349" s="10">
        <v>24.5</v>
      </c>
      <c r="J349" s="10">
        <v>164.11</v>
      </c>
    </row>
    <row r="350" spans="1:14" x14ac:dyDescent="0.25">
      <c r="A350" t="s">
        <v>1997</v>
      </c>
      <c r="B350" t="s">
        <v>1293</v>
      </c>
      <c r="C350" t="s">
        <v>1294</v>
      </c>
      <c r="D350" t="s">
        <v>1998</v>
      </c>
      <c r="E350" t="s">
        <v>14</v>
      </c>
      <c r="F350" s="9">
        <v>44839</v>
      </c>
      <c r="G350" s="9"/>
      <c r="H350" s="9"/>
      <c r="M350" s="10">
        <v>7</v>
      </c>
      <c r="N350" s="10"/>
    </row>
    <row r="351" spans="1:14" x14ac:dyDescent="0.25">
      <c r="A351" t="s">
        <v>1999</v>
      </c>
      <c r="B351" t="s">
        <v>1234</v>
      </c>
      <c r="C351" t="s">
        <v>1973</v>
      </c>
      <c r="D351" t="s">
        <v>2000</v>
      </c>
      <c r="E351" t="s">
        <v>14</v>
      </c>
      <c r="F351" s="9">
        <v>44844</v>
      </c>
      <c r="G351" s="9"/>
      <c r="H351" s="9"/>
      <c r="M351" s="10">
        <v>3.53</v>
      </c>
      <c r="N351" s="10"/>
    </row>
    <row r="352" spans="1:14" x14ac:dyDescent="0.25">
      <c r="A352" t="s">
        <v>2001</v>
      </c>
      <c r="B352" t="s">
        <v>1229</v>
      </c>
      <c r="C352" t="s">
        <v>1290</v>
      </c>
      <c r="D352" t="s">
        <v>2002</v>
      </c>
      <c r="E352" t="s">
        <v>14</v>
      </c>
      <c r="F352" s="11">
        <v>44847</v>
      </c>
      <c r="M352">
        <v>0.5</v>
      </c>
      <c r="N352">
        <v>0.02</v>
      </c>
    </row>
    <row r="353" spans="1:14" x14ac:dyDescent="0.25">
      <c r="A353" t="s">
        <v>2003</v>
      </c>
      <c r="B353" t="s">
        <v>1229</v>
      </c>
      <c r="C353" t="s">
        <v>1478</v>
      </c>
      <c r="D353" t="s">
        <v>2004</v>
      </c>
      <c r="E353" t="s">
        <v>14</v>
      </c>
      <c r="F353" s="11">
        <v>44869</v>
      </c>
      <c r="I353" s="10">
        <v>740.23</v>
      </c>
      <c r="J353" s="10">
        <v>185.06</v>
      </c>
    </row>
    <row r="354" spans="1:14" x14ac:dyDescent="0.25">
      <c r="A354" t="s">
        <v>2005</v>
      </c>
      <c r="B354" t="s">
        <v>1247</v>
      </c>
      <c r="C354" t="s">
        <v>1287</v>
      </c>
      <c r="D354" t="s">
        <v>2006</v>
      </c>
      <c r="E354" t="s">
        <v>14</v>
      </c>
      <c r="F354" s="11">
        <v>44873</v>
      </c>
      <c r="G354" s="11"/>
      <c r="H354" s="11"/>
      <c r="I354" s="10">
        <v>20.350000000000001</v>
      </c>
      <c r="J354" s="10">
        <v>25.9</v>
      </c>
    </row>
    <row r="355" spans="1:14" x14ac:dyDescent="0.25">
      <c r="A355" t="s">
        <v>2007</v>
      </c>
      <c r="B355" t="s">
        <v>1247</v>
      </c>
      <c r="C355" t="s">
        <v>1280</v>
      </c>
      <c r="D355" t="s">
        <v>2008</v>
      </c>
      <c r="E355" t="s">
        <v>14</v>
      </c>
      <c r="F355" s="11">
        <v>44873</v>
      </c>
      <c r="I355" s="10">
        <v>21.23</v>
      </c>
      <c r="J355" s="10">
        <v>1.1200000000000001</v>
      </c>
    </row>
    <row r="356" spans="1:14" x14ac:dyDescent="0.25">
      <c r="A356" t="s">
        <v>2009</v>
      </c>
      <c r="B356" t="s">
        <v>1247</v>
      </c>
      <c r="C356" t="s">
        <v>1751</v>
      </c>
      <c r="D356" t="s">
        <v>2010</v>
      </c>
      <c r="E356" t="s">
        <v>14</v>
      </c>
      <c r="F356" s="9">
        <v>44873</v>
      </c>
      <c r="G356" s="9"/>
      <c r="H356" s="9"/>
      <c r="J356" s="10">
        <v>0.36</v>
      </c>
      <c r="M356" s="10"/>
      <c r="N356" s="10"/>
    </row>
    <row r="357" spans="1:14" x14ac:dyDescent="0.25">
      <c r="A357" t="s">
        <v>2011</v>
      </c>
      <c r="B357" t="s">
        <v>1247</v>
      </c>
      <c r="C357" t="s">
        <v>2012</v>
      </c>
      <c r="D357" t="s">
        <v>2013</v>
      </c>
      <c r="E357" t="s">
        <v>14</v>
      </c>
      <c r="F357" s="11">
        <v>44875</v>
      </c>
      <c r="G357" s="11"/>
      <c r="H357" s="11"/>
      <c r="J357" s="10">
        <v>0.05</v>
      </c>
    </row>
    <row r="358" spans="1:14" x14ac:dyDescent="0.25">
      <c r="A358" t="s">
        <v>2014</v>
      </c>
      <c r="B358" t="s">
        <v>1247</v>
      </c>
      <c r="C358" t="s">
        <v>1317</v>
      </c>
      <c r="D358" t="s">
        <v>2015</v>
      </c>
      <c r="E358" t="s">
        <v>14</v>
      </c>
      <c r="F358" s="11">
        <v>44875</v>
      </c>
      <c r="G358" s="11"/>
      <c r="H358" s="11"/>
      <c r="J358" s="10">
        <v>0.05</v>
      </c>
    </row>
    <row r="359" spans="1:14" x14ac:dyDescent="0.25">
      <c r="A359" t="s">
        <v>2016</v>
      </c>
      <c r="B359" t="s">
        <v>1234</v>
      </c>
      <c r="C359" t="s">
        <v>977</v>
      </c>
      <c r="D359" t="s">
        <v>2017</v>
      </c>
      <c r="E359" t="s">
        <v>14</v>
      </c>
      <c r="F359" s="9">
        <v>44875</v>
      </c>
      <c r="G359" s="9"/>
      <c r="H359" s="9"/>
      <c r="M359" s="10">
        <v>0.5</v>
      </c>
      <c r="N359" s="10"/>
    </row>
    <row r="360" spans="1:14" x14ac:dyDescent="0.25">
      <c r="A360" t="s">
        <v>2018</v>
      </c>
      <c r="B360" t="s">
        <v>1234</v>
      </c>
      <c r="C360" t="s">
        <v>977</v>
      </c>
      <c r="D360" t="s">
        <v>2019</v>
      </c>
      <c r="E360" t="s">
        <v>14</v>
      </c>
      <c r="F360" s="9">
        <v>44875</v>
      </c>
      <c r="G360" s="9"/>
      <c r="H360" s="9"/>
      <c r="M360" s="10">
        <v>0.5</v>
      </c>
      <c r="N360" s="10"/>
    </row>
    <row r="361" spans="1:14" x14ac:dyDescent="0.25">
      <c r="A361" t="s">
        <v>2020</v>
      </c>
      <c r="B361" t="s">
        <v>1234</v>
      </c>
      <c r="C361" t="s">
        <v>1495</v>
      </c>
      <c r="D361" t="s">
        <v>2021</v>
      </c>
      <c r="E361" t="s">
        <v>14</v>
      </c>
      <c r="F361" s="9">
        <v>44876</v>
      </c>
      <c r="G361" s="9"/>
      <c r="H361" s="9"/>
      <c r="M361" s="10">
        <v>0.83</v>
      </c>
      <c r="N361" s="10"/>
    </row>
    <row r="362" spans="1:14" x14ac:dyDescent="0.25">
      <c r="A362" t="s">
        <v>2022</v>
      </c>
      <c r="B362" t="s">
        <v>1237</v>
      </c>
      <c r="C362" t="s">
        <v>1294</v>
      </c>
      <c r="D362" t="s">
        <v>2023</v>
      </c>
      <c r="E362" t="s">
        <v>14</v>
      </c>
      <c r="F362" s="11">
        <v>44882</v>
      </c>
      <c r="I362" s="10">
        <v>306.19</v>
      </c>
      <c r="J362" s="10">
        <v>91.46</v>
      </c>
    </row>
    <row r="363" spans="1:14" x14ac:dyDescent="0.25">
      <c r="A363" t="s">
        <v>2024</v>
      </c>
      <c r="B363" t="s">
        <v>1293</v>
      </c>
      <c r="C363" t="s">
        <v>2025</v>
      </c>
      <c r="D363" t="s">
        <v>2026</v>
      </c>
      <c r="E363" t="s">
        <v>14</v>
      </c>
      <c r="F363" s="9">
        <v>44896</v>
      </c>
      <c r="G363" s="9"/>
      <c r="H363" s="9"/>
      <c r="I363" s="10">
        <v>168.69</v>
      </c>
      <c r="J363" s="10">
        <v>59.27</v>
      </c>
      <c r="M363" s="10"/>
      <c r="N363" s="10"/>
    </row>
    <row r="364" spans="1:14" x14ac:dyDescent="0.25">
      <c r="A364" t="s">
        <v>2027</v>
      </c>
      <c r="B364" t="s">
        <v>1229</v>
      </c>
      <c r="C364" t="s">
        <v>2028</v>
      </c>
      <c r="D364" t="s">
        <v>2029</v>
      </c>
      <c r="E364" t="s">
        <v>14</v>
      </c>
      <c r="F364" s="11">
        <v>44901</v>
      </c>
      <c r="M364">
        <v>0.12</v>
      </c>
      <c r="N364">
        <v>0.97</v>
      </c>
    </row>
    <row r="365" spans="1:14" x14ac:dyDescent="0.25">
      <c r="A365" t="s">
        <v>2030</v>
      </c>
      <c r="B365" t="s">
        <v>1247</v>
      </c>
      <c r="C365" t="s">
        <v>1283</v>
      </c>
      <c r="D365" t="s">
        <v>2031</v>
      </c>
      <c r="E365" t="s">
        <v>14</v>
      </c>
      <c r="F365" s="11">
        <v>44901</v>
      </c>
      <c r="M365">
        <v>0.09</v>
      </c>
    </row>
    <row r="366" spans="1:14" x14ac:dyDescent="0.25">
      <c r="A366" t="s">
        <v>2032</v>
      </c>
      <c r="B366" t="s">
        <v>1234</v>
      </c>
      <c r="C366" t="s">
        <v>977</v>
      </c>
      <c r="D366" t="s">
        <v>2033</v>
      </c>
      <c r="E366" t="s">
        <v>14</v>
      </c>
      <c r="F366" s="9">
        <v>44902</v>
      </c>
      <c r="G366" s="9"/>
      <c r="H366" s="9"/>
      <c r="M366" s="10">
        <v>0.54</v>
      </c>
      <c r="N366" s="10"/>
    </row>
    <row r="367" spans="1:14" x14ac:dyDescent="0.25">
      <c r="A367" t="s">
        <v>2034</v>
      </c>
      <c r="B367" t="s">
        <v>1234</v>
      </c>
      <c r="C367" t="s">
        <v>1509</v>
      </c>
      <c r="D367" t="s">
        <v>2035</v>
      </c>
      <c r="E367" t="s">
        <v>14</v>
      </c>
      <c r="F367" s="9">
        <v>44904</v>
      </c>
      <c r="G367" s="9"/>
      <c r="H367" s="9"/>
      <c r="M367" s="10">
        <v>0.52</v>
      </c>
      <c r="N367" s="10"/>
    </row>
    <row r="368" spans="1:14" x14ac:dyDescent="0.25">
      <c r="A368" t="s">
        <v>2036</v>
      </c>
      <c r="B368" t="s">
        <v>1247</v>
      </c>
      <c r="C368" t="s">
        <v>1524</v>
      </c>
      <c r="D368" t="s">
        <v>2037</v>
      </c>
      <c r="E368" t="s">
        <v>14</v>
      </c>
      <c r="F368" s="11">
        <v>44908</v>
      </c>
      <c r="M368">
        <v>0.25</v>
      </c>
    </row>
    <row r="369" spans="1:14" x14ac:dyDescent="0.25">
      <c r="A369" t="s">
        <v>2038</v>
      </c>
      <c r="B369" t="s">
        <v>1247</v>
      </c>
      <c r="C369" t="s">
        <v>1283</v>
      </c>
      <c r="D369" t="s">
        <v>2039</v>
      </c>
      <c r="E369" t="s">
        <v>14</v>
      </c>
      <c r="F369" s="11">
        <v>44916</v>
      </c>
      <c r="M369">
        <v>0.04</v>
      </c>
    </row>
    <row r="370" spans="1:14" x14ac:dyDescent="0.25">
      <c r="A370" t="s">
        <v>2040</v>
      </c>
      <c r="B370" t="s">
        <v>1247</v>
      </c>
      <c r="C370" t="s">
        <v>1283</v>
      </c>
      <c r="D370" t="s">
        <v>2041</v>
      </c>
      <c r="E370" t="s">
        <v>14</v>
      </c>
      <c r="F370" s="11">
        <v>44934</v>
      </c>
      <c r="M370">
        <v>0.05</v>
      </c>
    </row>
    <row r="371" spans="1:14" x14ac:dyDescent="0.25">
      <c r="A371" t="s">
        <v>2042</v>
      </c>
      <c r="B371" t="s">
        <v>1229</v>
      </c>
      <c r="C371" t="s">
        <v>573</v>
      </c>
      <c r="D371" t="s">
        <v>2043</v>
      </c>
      <c r="E371" t="s">
        <v>14</v>
      </c>
      <c r="F371" s="11">
        <v>44936</v>
      </c>
      <c r="M371">
        <v>0.1</v>
      </c>
    </row>
    <row r="372" spans="1:14" x14ac:dyDescent="0.25">
      <c r="A372" t="s">
        <v>2044</v>
      </c>
      <c r="B372" t="s">
        <v>1247</v>
      </c>
      <c r="C372" t="s">
        <v>1317</v>
      </c>
      <c r="D372" t="s">
        <v>2045</v>
      </c>
      <c r="E372" t="s">
        <v>14</v>
      </c>
      <c r="F372" s="11">
        <v>44945</v>
      </c>
      <c r="M372">
        <v>0.02</v>
      </c>
    </row>
    <row r="373" spans="1:14" x14ac:dyDescent="0.25">
      <c r="A373" t="s">
        <v>2046</v>
      </c>
      <c r="B373" t="s">
        <v>1247</v>
      </c>
      <c r="C373" t="s">
        <v>2012</v>
      </c>
      <c r="D373" t="s">
        <v>2047</v>
      </c>
      <c r="E373" t="s">
        <v>14</v>
      </c>
      <c r="F373" s="11">
        <v>44946</v>
      </c>
      <c r="M373">
        <v>0.01</v>
      </c>
    </row>
    <row r="374" spans="1:14" x14ac:dyDescent="0.25">
      <c r="A374" t="s">
        <v>2048</v>
      </c>
      <c r="B374" t="s">
        <v>1247</v>
      </c>
      <c r="C374" t="s">
        <v>1309</v>
      </c>
      <c r="D374" t="s">
        <v>2049</v>
      </c>
      <c r="E374" t="s">
        <v>14</v>
      </c>
      <c r="F374" s="11">
        <v>44946</v>
      </c>
      <c r="J374" s="10">
        <v>1.4</v>
      </c>
    </row>
    <row r="375" spans="1:14" x14ac:dyDescent="0.25">
      <c r="A375" t="s">
        <v>2050</v>
      </c>
      <c r="B375" t="s">
        <v>1229</v>
      </c>
      <c r="C375" t="s">
        <v>1495</v>
      </c>
      <c r="D375" t="s">
        <v>2051</v>
      </c>
      <c r="E375" t="s">
        <v>14</v>
      </c>
      <c r="F375" s="11">
        <v>44946</v>
      </c>
      <c r="J375" s="10">
        <v>9.14</v>
      </c>
    </row>
    <row r="376" spans="1:14" x14ac:dyDescent="0.25">
      <c r="A376" t="s">
        <v>2052</v>
      </c>
      <c r="B376" t="s">
        <v>1229</v>
      </c>
      <c r="C376" t="s">
        <v>1306</v>
      </c>
      <c r="D376" t="s">
        <v>2053</v>
      </c>
      <c r="E376" t="s">
        <v>14</v>
      </c>
      <c r="F376" s="11">
        <v>44946</v>
      </c>
      <c r="M376">
        <v>0.06</v>
      </c>
    </row>
    <row r="377" spans="1:14" x14ac:dyDescent="0.25">
      <c r="A377" t="s">
        <v>2054</v>
      </c>
      <c r="B377" t="s">
        <v>1237</v>
      </c>
      <c r="C377" t="s">
        <v>1729</v>
      </c>
      <c r="D377" t="s">
        <v>1730</v>
      </c>
      <c r="E377" t="s">
        <v>14</v>
      </c>
      <c r="F377" s="11">
        <v>44959</v>
      </c>
      <c r="G377" s="11"/>
      <c r="H377" s="11"/>
      <c r="M377">
        <v>3</v>
      </c>
      <c r="N377">
        <v>0.35</v>
      </c>
    </row>
    <row r="378" spans="1:14" x14ac:dyDescent="0.25">
      <c r="A378" t="s">
        <v>2055</v>
      </c>
      <c r="B378" t="s">
        <v>1229</v>
      </c>
      <c r="C378" t="s">
        <v>1382</v>
      </c>
      <c r="D378" t="s">
        <v>2056</v>
      </c>
      <c r="E378" t="s">
        <v>14</v>
      </c>
      <c r="F378" s="11">
        <v>44959</v>
      </c>
      <c r="M378">
        <v>0.1</v>
      </c>
    </row>
    <row r="379" spans="1:14" x14ac:dyDescent="0.25">
      <c r="A379" t="s">
        <v>2057</v>
      </c>
      <c r="B379" t="s">
        <v>1234</v>
      </c>
      <c r="C379" t="s">
        <v>573</v>
      </c>
      <c r="D379" t="s">
        <v>2058</v>
      </c>
      <c r="E379" t="s">
        <v>14</v>
      </c>
      <c r="F379" s="9">
        <v>44969</v>
      </c>
      <c r="G379" s="9"/>
      <c r="H379" s="9"/>
      <c r="M379" s="10">
        <v>0.1</v>
      </c>
      <c r="N379" s="10"/>
    </row>
    <row r="380" spans="1:14" x14ac:dyDescent="0.25">
      <c r="A380" t="s">
        <v>2059</v>
      </c>
      <c r="B380" t="s">
        <v>1247</v>
      </c>
      <c r="C380" t="s">
        <v>1418</v>
      </c>
      <c r="D380" t="s">
        <v>2060</v>
      </c>
      <c r="E380" t="s">
        <v>14</v>
      </c>
      <c r="F380" s="11">
        <v>44971</v>
      </c>
      <c r="M380">
        <v>8.58</v>
      </c>
      <c r="N380">
        <v>0.5</v>
      </c>
    </row>
    <row r="381" spans="1:14" x14ac:dyDescent="0.25">
      <c r="A381" t="s">
        <v>2061</v>
      </c>
      <c r="B381" t="s">
        <v>1234</v>
      </c>
      <c r="C381" t="s">
        <v>1709</v>
      </c>
      <c r="D381" t="s">
        <v>2062</v>
      </c>
      <c r="E381" t="s">
        <v>14</v>
      </c>
      <c r="F381" s="9">
        <v>44972</v>
      </c>
      <c r="G381" s="9"/>
      <c r="H381" s="9"/>
      <c r="K381" s="10">
        <v>1.2</v>
      </c>
      <c r="M381" s="10"/>
      <c r="N381" s="10"/>
    </row>
    <row r="382" spans="1:14" x14ac:dyDescent="0.25">
      <c r="A382" t="s">
        <v>2063</v>
      </c>
      <c r="B382" t="s">
        <v>1247</v>
      </c>
      <c r="C382" t="s">
        <v>1904</v>
      </c>
      <c r="D382" t="s">
        <v>2064</v>
      </c>
      <c r="E382" t="s">
        <v>14</v>
      </c>
      <c r="F382" s="11">
        <v>44974</v>
      </c>
      <c r="J382" s="10">
        <v>0.04</v>
      </c>
    </row>
    <row r="383" spans="1:14" x14ac:dyDescent="0.25">
      <c r="A383" t="s">
        <v>2065</v>
      </c>
      <c r="B383" t="s">
        <v>1237</v>
      </c>
      <c r="C383" t="s">
        <v>1348</v>
      </c>
      <c r="D383" t="s">
        <v>2066</v>
      </c>
      <c r="E383" t="s">
        <v>14</v>
      </c>
      <c r="F383" s="11">
        <v>44977</v>
      </c>
      <c r="G383" s="11"/>
      <c r="H383" s="11"/>
      <c r="N383">
        <v>0.05</v>
      </c>
    </row>
    <row r="384" spans="1:14" x14ac:dyDescent="0.25">
      <c r="A384" t="s">
        <v>2067</v>
      </c>
      <c r="B384" t="s">
        <v>1237</v>
      </c>
      <c r="C384" t="s">
        <v>2025</v>
      </c>
      <c r="D384" t="s">
        <v>2068</v>
      </c>
      <c r="E384" t="s">
        <v>14</v>
      </c>
      <c r="F384" s="11">
        <v>44979</v>
      </c>
      <c r="I384" s="10">
        <v>137.68</v>
      </c>
      <c r="J384" s="10">
        <v>41.12</v>
      </c>
    </row>
    <row r="385" spans="1:14" x14ac:dyDescent="0.25">
      <c r="A385" t="s">
        <v>2069</v>
      </c>
      <c r="B385" t="s">
        <v>1229</v>
      </c>
      <c r="C385" t="s">
        <v>1306</v>
      </c>
      <c r="D385" t="s">
        <v>2070</v>
      </c>
      <c r="E385" t="s">
        <v>14</v>
      </c>
      <c r="F385" s="11">
        <v>44981</v>
      </c>
      <c r="M385">
        <v>0.2</v>
      </c>
    </row>
    <row r="386" spans="1:14" x14ac:dyDescent="0.25">
      <c r="A386" t="s">
        <v>2071</v>
      </c>
      <c r="B386" t="s">
        <v>1229</v>
      </c>
      <c r="C386" t="s">
        <v>1265</v>
      </c>
      <c r="D386" t="s">
        <v>2072</v>
      </c>
      <c r="E386" t="s">
        <v>14</v>
      </c>
      <c r="F386" s="11">
        <v>44986</v>
      </c>
      <c r="K386" s="10">
        <v>13.39</v>
      </c>
      <c r="L386" s="10">
        <v>1.49</v>
      </c>
    </row>
    <row r="387" spans="1:14" x14ac:dyDescent="0.25">
      <c r="A387" t="s">
        <v>2073</v>
      </c>
      <c r="B387" t="s">
        <v>1229</v>
      </c>
      <c r="C387" t="s">
        <v>1444</v>
      </c>
      <c r="D387" t="s">
        <v>1907</v>
      </c>
      <c r="E387" t="s">
        <v>14</v>
      </c>
      <c r="F387" s="11">
        <v>44992</v>
      </c>
      <c r="G387" s="11"/>
      <c r="H387" s="11"/>
      <c r="M387">
        <v>1.93</v>
      </c>
      <c r="N387">
        <v>0.2</v>
      </c>
    </row>
    <row r="388" spans="1:14" x14ac:dyDescent="0.25">
      <c r="A388" t="s">
        <v>2074</v>
      </c>
      <c r="B388" t="s">
        <v>1229</v>
      </c>
      <c r="C388" t="s">
        <v>1444</v>
      </c>
      <c r="D388" t="s">
        <v>1907</v>
      </c>
      <c r="E388" t="s">
        <v>14</v>
      </c>
      <c r="F388" s="11">
        <v>44992</v>
      </c>
      <c r="G388" s="11"/>
      <c r="H388" s="11"/>
      <c r="M388">
        <v>1.93</v>
      </c>
      <c r="N388">
        <v>0.2</v>
      </c>
    </row>
    <row r="389" spans="1:14" x14ac:dyDescent="0.25">
      <c r="A389" t="s">
        <v>2075</v>
      </c>
      <c r="B389" t="s">
        <v>1247</v>
      </c>
      <c r="C389" t="s">
        <v>1418</v>
      </c>
      <c r="D389" t="s">
        <v>2076</v>
      </c>
      <c r="E389" t="s">
        <v>14</v>
      </c>
      <c r="F389" s="11">
        <v>44995</v>
      </c>
      <c r="J389" s="10">
        <v>4.1900000000000004</v>
      </c>
    </row>
    <row r="390" spans="1:14" x14ac:dyDescent="0.25">
      <c r="A390" t="s">
        <v>2077</v>
      </c>
      <c r="B390" t="s">
        <v>1247</v>
      </c>
      <c r="C390" t="s">
        <v>1358</v>
      </c>
      <c r="D390" t="s">
        <v>2078</v>
      </c>
      <c r="E390" t="s">
        <v>14</v>
      </c>
      <c r="F390" s="11">
        <v>44995</v>
      </c>
      <c r="M390">
        <v>1.1000000000000001</v>
      </c>
    </row>
    <row r="391" spans="1:14" x14ac:dyDescent="0.25">
      <c r="A391" t="s">
        <v>2079</v>
      </c>
      <c r="B391" t="s">
        <v>1229</v>
      </c>
      <c r="C391" t="s">
        <v>1382</v>
      </c>
      <c r="D391" t="s">
        <v>2080</v>
      </c>
      <c r="E391" t="s">
        <v>14</v>
      </c>
      <c r="F391" s="11">
        <v>44995</v>
      </c>
      <c r="M391">
        <v>0.05</v>
      </c>
    </row>
    <row r="392" spans="1:14" x14ac:dyDescent="0.25">
      <c r="A392" t="s">
        <v>2081</v>
      </c>
      <c r="B392" t="s">
        <v>1234</v>
      </c>
      <c r="C392" t="s">
        <v>2082</v>
      </c>
      <c r="D392" t="s">
        <v>2083</v>
      </c>
      <c r="E392" t="s">
        <v>14</v>
      </c>
      <c r="F392" s="9">
        <v>45000</v>
      </c>
      <c r="G392" s="9"/>
      <c r="H392" s="9"/>
      <c r="K392" s="10">
        <v>1.5</v>
      </c>
      <c r="M392" s="10"/>
      <c r="N392" s="10"/>
    </row>
    <row r="393" spans="1:14" x14ac:dyDescent="0.25">
      <c r="A393" t="s">
        <v>2084</v>
      </c>
      <c r="B393" t="s">
        <v>1237</v>
      </c>
      <c r="C393" t="s">
        <v>1256</v>
      </c>
      <c r="D393" t="s">
        <v>2085</v>
      </c>
      <c r="E393" t="s">
        <v>14</v>
      </c>
      <c r="F393" s="11">
        <v>45001</v>
      </c>
      <c r="J393" s="10">
        <v>489</v>
      </c>
    </row>
    <row r="394" spans="1:14" x14ac:dyDescent="0.25">
      <c r="A394" t="s">
        <v>2086</v>
      </c>
      <c r="B394" t="s">
        <v>1234</v>
      </c>
      <c r="C394" t="s">
        <v>1509</v>
      </c>
      <c r="D394" t="s">
        <v>2087</v>
      </c>
      <c r="E394" t="s">
        <v>14</v>
      </c>
      <c r="F394" s="9">
        <v>45007</v>
      </c>
      <c r="G394" s="9"/>
      <c r="H394" s="9"/>
      <c r="M394" s="10">
        <v>3.6</v>
      </c>
      <c r="N394" s="10"/>
    </row>
    <row r="395" spans="1:14" x14ac:dyDescent="0.25">
      <c r="A395" t="s">
        <v>2088</v>
      </c>
      <c r="B395" t="s">
        <v>1234</v>
      </c>
      <c r="C395" t="s">
        <v>2089</v>
      </c>
      <c r="D395" t="s">
        <v>2090</v>
      </c>
      <c r="E395" t="s">
        <v>14</v>
      </c>
      <c r="F395" s="9">
        <v>45016</v>
      </c>
      <c r="G395" s="9"/>
      <c r="H395" s="9"/>
      <c r="J395" s="10">
        <v>18.84</v>
      </c>
      <c r="M395" s="10"/>
      <c r="N395" s="10"/>
    </row>
    <row r="396" spans="1:14" x14ac:dyDescent="0.25">
      <c r="A396" t="s">
        <v>2091</v>
      </c>
      <c r="B396" t="s">
        <v>1229</v>
      </c>
      <c r="C396" t="s">
        <v>2092</v>
      </c>
      <c r="D396" t="s">
        <v>2093</v>
      </c>
      <c r="E396" t="s">
        <v>14</v>
      </c>
      <c r="F396" s="11">
        <v>45019</v>
      </c>
      <c r="J396" s="10">
        <v>72.540000000000006</v>
      </c>
    </row>
    <row r="397" spans="1:14" x14ac:dyDescent="0.25">
      <c r="A397" t="s">
        <v>2094</v>
      </c>
      <c r="B397" t="s">
        <v>1229</v>
      </c>
      <c r="C397" t="s">
        <v>1326</v>
      </c>
      <c r="D397" t="s">
        <v>2095</v>
      </c>
      <c r="E397" t="s">
        <v>14</v>
      </c>
      <c r="F397" s="11">
        <v>45020</v>
      </c>
      <c r="M397">
        <v>0.44</v>
      </c>
    </row>
    <row r="398" spans="1:14" x14ac:dyDescent="0.25">
      <c r="A398" t="s">
        <v>2096</v>
      </c>
      <c r="B398" t="s">
        <v>1293</v>
      </c>
      <c r="C398" t="s">
        <v>1390</v>
      </c>
      <c r="D398" t="s">
        <v>2097</v>
      </c>
      <c r="E398" t="s">
        <v>14</v>
      </c>
      <c r="F398" s="11">
        <v>45021</v>
      </c>
      <c r="G398" s="11"/>
      <c r="H398" s="11"/>
      <c r="I398" s="10">
        <v>27.55</v>
      </c>
      <c r="J398" s="10">
        <v>5.31</v>
      </c>
    </row>
    <row r="399" spans="1:14" x14ac:dyDescent="0.25">
      <c r="A399" t="s">
        <v>2098</v>
      </c>
      <c r="B399" t="s">
        <v>1247</v>
      </c>
      <c r="C399" t="s">
        <v>1524</v>
      </c>
      <c r="D399" t="s">
        <v>2099</v>
      </c>
      <c r="E399" t="s">
        <v>14</v>
      </c>
      <c r="F399" s="11">
        <v>45027</v>
      </c>
      <c r="M399">
        <v>0.8</v>
      </c>
    </row>
    <row r="400" spans="1:14" x14ac:dyDescent="0.25">
      <c r="A400" t="s">
        <v>2100</v>
      </c>
      <c r="B400" t="s">
        <v>1229</v>
      </c>
      <c r="C400" t="s">
        <v>1265</v>
      </c>
      <c r="D400" t="s">
        <v>2101</v>
      </c>
      <c r="E400" t="s">
        <v>14</v>
      </c>
      <c r="F400" s="11">
        <v>45035</v>
      </c>
      <c r="M400">
        <v>2</v>
      </c>
    </row>
    <row r="401" spans="1:14" x14ac:dyDescent="0.25">
      <c r="A401" t="s">
        <v>2102</v>
      </c>
      <c r="B401" t="s">
        <v>1229</v>
      </c>
      <c r="C401" t="s">
        <v>2103</v>
      </c>
      <c r="D401" t="s">
        <v>2104</v>
      </c>
      <c r="E401" t="s">
        <v>14</v>
      </c>
      <c r="F401" s="11">
        <v>45062</v>
      </c>
      <c r="J401" s="10">
        <v>113.01</v>
      </c>
    </row>
    <row r="402" spans="1:14" x14ac:dyDescent="0.25">
      <c r="A402" t="s">
        <v>2105</v>
      </c>
      <c r="B402" t="s">
        <v>1234</v>
      </c>
      <c r="C402" t="s">
        <v>1754</v>
      </c>
      <c r="D402" t="s">
        <v>2106</v>
      </c>
      <c r="E402" t="s">
        <v>14</v>
      </c>
      <c r="F402" s="9">
        <v>45071</v>
      </c>
      <c r="G402" s="9"/>
      <c r="H402" s="9"/>
      <c r="M402" s="10">
        <v>0.56999999999999995</v>
      </c>
      <c r="N402" s="10"/>
    </row>
    <row r="403" spans="1:14" x14ac:dyDescent="0.25">
      <c r="A403" t="s">
        <v>2107</v>
      </c>
      <c r="B403" t="s">
        <v>1234</v>
      </c>
      <c r="C403" t="s">
        <v>1454</v>
      </c>
      <c r="D403" t="s">
        <v>2108</v>
      </c>
      <c r="E403" t="s">
        <v>14</v>
      </c>
      <c r="F403" s="9">
        <v>45071</v>
      </c>
      <c r="G403" s="9"/>
      <c r="H403" s="9"/>
      <c r="M403" s="10">
        <v>2.1</v>
      </c>
      <c r="N403" s="10"/>
    </row>
    <row r="404" spans="1:14" x14ac:dyDescent="0.25">
      <c r="A404" t="s">
        <v>2109</v>
      </c>
      <c r="B404" t="s">
        <v>1229</v>
      </c>
      <c r="C404" t="s">
        <v>1326</v>
      </c>
      <c r="D404" t="s">
        <v>2110</v>
      </c>
      <c r="E404" t="s">
        <v>14</v>
      </c>
      <c r="F404" s="11">
        <v>45076</v>
      </c>
      <c r="G404" s="11"/>
      <c r="H404" s="11"/>
      <c r="I404" s="10">
        <v>75</v>
      </c>
      <c r="J404" s="10">
        <v>111</v>
      </c>
    </row>
    <row r="405" spans="1:14" x14ac:dyDescent="0.25">
      <c r="A405" t="s">
        <v>2111</v>
      </c>
      <c r="B405" t="s">
        <v>1293</v>
      </c>
      <c r="C405" t="s">
        <v>1274</v>
      </c>
      <c r="D405" t="s">
        <v>2112</v>
      </c>
      <c r="E405" t="s">
        <v>14</v>
      </c>
      <c r="F405" s="9">
        <v>45086</v>
      </c>
      <c r="G405" s="9"/>
      <c r="H405" s="9"/>
      <c r="I405" s="10">
        <v>1.48</v>
      </c>
      <c r="J405" s="10">
        <v>47.94</v>
      </c>
      <c r="M405" s="10"/>
      <c r="N405" s="10"/>
    </row>
    <row r="406" spans="1:14" x14ac:dyDescent="0.25">
      <c r="A406" t="s">
        <v>2113</v>
      </c>
      <c r="B406" t="s">
        <v>1234</v>
      </c>
      <c r="C406" t="s">
        <v>1454</v>
      </c>
      <c r="D406" t="s">
        <v>2114</v>
      </c>
      <c r="E406" t="s">
        <v>14</v>
      </c>
      <c r="F406" s="9">
        <v>45089</v>
      </c>
      <c r="G406" s="9"/>
      <c r="H406" s="9"/>
      <c r="M406" s="10">
        <v>1.5</v>
      </c>
      <c r="N406" s="10"/>
    </row>
    <row r="407" spans="1:14" x14ac:dyDescent="0.25">
      <c r="A407" t="s">
        <v>2115</v>
      </c>
      <c r="B407" t="s">
        <v>1229</v>
      </c>
      <c r="C407" t="s">
        <v>1454</v>
      </c>
      <c r="D407" t="s">
        <v>2116</v>
      </c>
      <c r="E407" t="s">
        <v>14</v>
      </c>
      <c r="F407" s="11">
        <v>45093</v>
      </c>
      <c r="I407" s="10">
        <v>6.27</v>
      </c>
      <c r="J407" s="10">
        <v>202.63</v>
      </c>
    </row>
    <row r="408" spans="1:14" x14ac:dyDescent="0.25">
      <c r="A408" s="30" t="s">
        <v>2117</v>
      </c>
      <c r="B408" t="s">
        <v>1229</v>
      </c>
      <c r="C408" t="s">
        <v>1268</v>
      </c>
      <c r="D408" t="s">
        <v>2118</v>
      </c>
      <c r="E408" t="s">
        <v>14</v>
      </c>
      <c r="F408" s="11">
        <v>45098</v>
      </c>
      <c r="G408" s="11"/>
      <c r="H408" s="11"/>
      <c r="J408" s="10">
        <v>37.729999999999997</v>
      </c>
    </row>
    <row r="409" spans="1:14" x14ac:dyDescent="0.25">
      <c r="A409" t="s">
        <v>2119</v>
      </c>
      <c r="B409" t="s">
        <v>1229</v>
      </c>
      <c r="C409" t="s">
        <v>1290</v>
      </c>
      <c r="D409" t="s">
        <v>2120</v>
      </c>
      <c r="E409" t="s">
        <v>14</v>
      </c>
      <c r="F409" s="11">
        <v>45099</v>
      </c>
      <c r="M409">
        <v>0.1</v>
      </c>
    </row>
    <row r="410" spans="1:14" x14ac:dyDescent="0.25">
      <c r="A410" t="s">
        <v>2121</v>
      </c>
      <c r="B410" t="s">
        <v>1229</v>
      </c>
      <c r="C410" t="s">
        <v>1444</v>
      </c>
      <c r="D410" t="s">
        <v>2122</v>
      </c>
      <c r="E410" t="s">
        <v>14</v>
      </c>
      <c r="F410" s="9">
        <v>45100</v>
      </c>
      <c r="G410" s="9"/>
      <c r="H410" s="9"/>
      <c r="J410" s="10">
        <v>53.7</v>
      </c>
      <c r="M410" s="10"/>
      <c r="N410" s="10"/>
    </row>
    <row r="411" spans="1:14" x14ac:dyDescent="0.25">
      <c r="A411" t="s">
        <v>2123</v>
      </c>
      <c r="B411" t="s">
        <v>1229</v>
      </c>
      <c r="C411" t="s">
        <v>1890</v>
      </c>
      <c r="D411" t="s">
        <v>2124</v>
      </c>
      <c r="E411" t="s">
        <v>14</v>
      </c>
      <c r="F411" s="11">
        <v>45100</v>
      </c>
      <c r="G411" s="11"/>
      <c r="H411" s="11"/>
      <c r="J411" s="10">
        <v>160</v>
      </c>
    </row>
    <row r="412" spans="1:14" x14ac:dyDescent="0.25">
      <c r="A412" t="s">
        <v>2125</v>
      </c>
      <c r="B412" t="s">
        <v>1247</v>
      </c>
      <c r="C412" t="s">
        <v>1283</v>
      </c>
      <c r="D412" t="s">
        <v>2126</v>
      </c>
      <c r="E412" t="s">
        <v>14</v>
      </c>
      <c r="F412" s="11">
        <v>45111</v>
      </c>
      <c r="M412">
        <v>0.06</v>
      </c>
    </row>
    <row r="413" spans="1:14" x14ac:dyDescent="0.25">
      <c r="A413" t="s">
        <v>2127</v>
      </c>
      <c r="B413" t="s">
        <v>1293</v>
      </c>
      <c r="C413" t="s">
        <v>1259</v>
      </c>
      <c r="D413" t="s">
        <v>2128</v>
      </c>
      <c r="E413" t="s">
        <v>14</v>
      </c>
      <c r="F413" s="9">
        <v>45117</v>
      </c>
      <c r="G413" s="9"/>
      <c r="H413" s="9"/>
      <c r="I413" s="10">
        <v>61.22</v>
      </c>
      <c r="J413" s="10">
        <v>29.88</v>
      </c>
      <c r="M413" s="10"/>
      <c r="N413" s="10"/>
    </row>
    <row r="414" spans="1:14" x14ac:dyDescent="0.25">
      <c r="A414" t="s">
        <v>2129</v>
      </c>
      <c r="B414" t="s">
        <v>1229</v>
      </c>
      <c r="C414" t="s">
        <v>2089</v>
      </c>
      <c r="D414" t="s">
        <v>2130</v>
      </c>
      <c r="E414" t="s">
        <v>14</v>
      </c>
      <c r="F414" s="11">
        <v>45119</v>
      </c>
      <c r="M414">
        <v>0.01</v>
      </c>
    </row>
    <row r="415" spans="1:14" x14ac:dyDescent="0.25">
      <c r="A415" t="s">
        <v>2131</v>
      </c>
      <c r="B415" t="s">
        <v>1229</v>
      </c>
      <c r="C415" t="s">
        <v>1299</v>
      </c>
      <c r="D415" t="s">
        <v>2132</v>
      </c>
      <c r="E415" t="s">
        <v>14</v>
      </c>
      <c r="F415" s="11">
        <v>45119</v>
      </c>
      <c r="M415">
        <v>0.02</v>
      </c>
    </row>
    <row r="416" spans="1:14" x14ac:dyDescent="0.25">
      <c r="A416" t="s">
        <v>2133</v>
      </c>
      <c r="B416" t="s">
        <v>1229</v>
      </c>
      <c r="C416" t="s">
        <v>1664</v>
      </c>
      <c r="D416" t="s">
        <v>2134</v>
      </c>
      <c r="E416" t="s">
        <v>14</v>
      </c>
      <c r="F416" s="9">
        <v>45128</v>
      </c>
      <c r="G416" s="9"/>
      <c r="H416" s="9"/>
      <c r="J416" s="10">
        <v>31.01</v>
      </c>
      <c r="M416" s="10"/>
      <c r="N416" s="10"/>
    </row>
    <row r="417" spans="1:14" x14ac:dyDescent="0.25">
      <c r="A417" t="s">
        <v>2135</v>
      </c>
      <c r="B417" t="s">
        <v>1247</v>
      </c>
      <c r="C417" t="s">
        <v>1317</v>
      </c>
      <c r="D417" t="s">
        <v>2136</v>
      </c>
      <c r="E417" t="s">
        <v>14</v>
      </c>
      <c r="F417" s="11">
        <v>45133</v>
      </c>
      <c r="M417">
        <v>0.19</v>
      </c>
    </row>
    <row r="418" spans="1:14" x14ac:dyDescent="0.25">
      <c r="A418" t="s">
        <v>2137</v>
      </c>
      <c r="B418" t="s">
        <v>1229</v>
      </c>
      <c r="C418" t="s">
        <v>1290</v>
      </c>
      <c r="D418" t="s">
        <v>2138</v>
      </c>
      <c r="E418" t="s">
        <v>14</v>
      </c>
      <c r="F418" s="11">
        <v>45134</v>
      </c>
      <c r="M418">
        <v>0.15</v>
      </c>
    </row>
    <row r="419" spans="1:14" x14ac:dyDescent="0.25">
      <c r="A419" t="s">
        <v>2139</v>
      </c>
      <c r="B419" t="s">
        <v>1234</v>
      </c>
      <c r="C419" t="s">
        <v>1268</v>
      </c>
      <c r="D419" t="s">
        <v>2140</v>
      </c>
      <c r="E419" t="s">
        <v>14</v>
      </c>
      <c r="F419" s="9">
        <v>45139</v>
      </c>
      <c r="G419" s="9"/>
      <c r="H419" s="9"/>
      <c r="K419" s="10">
        <v>37.75</v>
      </c>
      <c r="M419" s="10"/>
      <c r="N419" s="10"/>
    </row>
    <row r="420" spans="1:14" x14ac:dyDescent="0.25">
      <c r="A420" t="s">
        <v>2141</v>
      </c>
      <c r="B420" t="s">
        <v>1234</v>
      </c>
      <c r="C420" t="s">
        <v>1268</v>
      </c>
      <c r="D420" t="s">
        <v>2142</v>
      </c>
      <c r="E420" t="s">
        <v>14</v>
      </c>
      <c r="F420" s="9">
        <v>45139</v>
      </c>
      <c r="G420" s="9"/>
      <c r="H420" s="9"/>
      <c r="K420" s="10">
        <v>55</v>
      </c>
      <c r="M420" s="10"/>
      <c r="N420" s="10"/>
    </row>
    <row r="421" spans="1:14" x14ac:dyDescent="0.25">
      <c r="A421" t="s">
        <v>2143</v>
      </c>
      <c r="B421" t="s">
        <v>1229</v>
      </c>
      <c r="C421" t="s">
        <v>1306</v>
      </c>
      <c r="D421" t="s">
        <v>2144</v>
      </c>
      <c r="E421" t="s">
        <v>14</v>
      </c>
      <c r="F421" s="11">
        <v>45145</v>
      </c>
      <c r="M421">
        <v>0.51</v>
      </c>
    </row>
    <row r="422" spans="1:14" x14ac:dyDescent="0.25">
      <c r="A422" t="s">
        <v>2145</v>
      </c>
      <c r="B422" t="s">
        <v>1229</v>
      </c>
      <c r="C422" t="s">
        <v>573</v>
      </c>
      <c r="D422" t="s">
        <v>3429</v>
      </c>
      <c r="E422" t="s">
        <v>14</v>
      </c>
      <c r="F422" s="11">
        <v>45149</v>
      </c>
      <c r="J422" s="10">
        <v>48.64</v>
      </c>
    </row>
    <row r="423" spans="1:14" x14ac:dyDescent="0.25">
      <c r="A423" t="s">
        <v>2147</v>
      </c>
      <c r="B423" t="s">
        <v>1293</v>
      </c>
      <c r="C423" t="s">
        <v>1729</v>
      </c>
      <c r="D423" t="s">
        <v>2148</v>
      </c>
      <c r="E423" t="s">
        <v>14</v>
      </c>
      <c r="F423" s="9">
        <v>45152</v>
      </c>
      <c r="G423" s="9"/>
      <c r="H423" s="9"/>
      <c r="M423" s="10"/>
      <c r="N423" s="10">
        <v>1.37</v>
      </c>
    </row>
    <row r="424" spans="1:14" x14ac:dyDescent="0.25">
      <c r="A424" t="s">
        <v>2149</v>
      </c>
      <c r="B424" t="s">
        <v>1247</v>
      </c>
      <c r="C424" t="s">
        <v>1632</v>
      </c>
      <c r="D424" t="s">
        <v>2150</v>
      </c>
      <c r="E424" t="s">
        <v>14</v>
      </c>
      <c r="F424" s="11">
        <v>45153</v>
      </c>
      <c r="M424">
        <v>0.01</v>
      </c>
    </row>
    <row r="425" spans="1:14" x14ac:dyDescent="0.25">
      <c r="A425" t="s">
        <v>2151</v>
      </c>
      <c r="B425" t="s">
        <v>1237</v>
      </c>
      <c r="C425" t="s">
        <v>2152</v>
      </c>
      <c r="D425" t="s">
        <v>2153</v>
      </c>
      <c r="E425" t="s">
        <v>14</v>
      </c>
      <c r="F425" s="11">
        <v>45154</v>
      </c>
      <c r="J425" s="10">
        <v>27</v>
      </c>
    </row>
    <row r="426" spans="1:14" x14ac:dyDescent="0.25">
      <c r="A426" t="s">
        <v>2154</v>
      </c>
      <c r="B426" t="s">
        <v>1247</v>
      </c>
      <c r="C426" t="s">
        <v>1283</v>
      </c>
      <c r="D426" t="s">
        <v>2155</v>
      </c>
      <c r="E426" t="s">
        <v>14</v>
      </c>
      <c r="F426" s="11">
        <v>45156</v>
      </c>
      <c r="M426">
        <v>0.03</v>
      </c>
    </row>
    <row r="427" spans="1:14" x14ac:dyDescent="0.25">
      <c r="A427" t="s">
        <v>2156</v>
      </c>
      <c r="B427" t="s">
        <v>1234</v>
      </c>
      <c r="C427" t="s">
        <v>1268</v>
      </c>
      <c r="D427" t="s">
        <v>2157</v>
      </c>
      <c r="E427" t="s">
        <v>14</v>
      </c>
      <c r="F427" s="9">
        <v>45156</v>
      </c>
      <c r="G427" s="9"/>
      <c r="H427" s="9"/>
      <c r="K427" s="10">
        <v>37.04</v>
      </c>
      <c r="M427" s="10"/>
      <c r="N427" s="10"/>
    </row>
    <row r="428" spans="1:14" x14ac:dyDescent="0.25">
      <c r="A428" t="s">
        <v>2158</v>
      </c>
      <c r="B428" t="s">
        <v>1247</v>
      </c>
      <c r="C428" t="s">
        <v>1751</v>
      </c>
      <c r="D428" t="s">
        <v>2159</v>
      </c>
      <c r="E428" t="s">
        <v>14</v>
      </c>
      <c r="F428" s="11">
        <v>45156</v>
      </c>
      <c r="M428">
        <v>0.1</v>
      </c>
    </row>
    <row r="429" spans="1:14" x14ac:dyDescent="0.25">
      <c r="A429" t="s">
        <v>2160</v>
      </c>
      <c r="B429" t="s">
        <v>1247</v>
      </c>
      <c r="C429" t="s">
        <v>1283</v>
      </c>
      <c r="D429" t="s">
        <v>2161</v>
      </c>
      <c r="E429" t="s">
        <v>14</v>
      </c>
      <c r="F429" s="11">
        <v>45162</v>
      </c>
      <c r="M429">
        <v>0.1</v>
      </c>
    </row>
    <row r="430" spans="1:14" x14ac:dyDescent="0.25">
      <c r="A430" t="s">
        <v>2162</v>
      </c>
      <c r="B430" t="s">
        <v>1247</v>
      </c>
      <c r="C430" t="s">
        <v>1283</v>
      </c>
      <c r="D430" t="s">
        <v>2163</v>
      </c>
      <c r="E430" t="s">
        <v>14</v>
      </c>
      <c r="F430" s="11">
        <v>45162</v>
      </c>
      <c r="M430">
        <v>0.02</v>
      </c>
    </row>
    <row r="431" spans="1:14" x14ac:dyDescent="0.25">
      <c r="A431" t="s">
        <v>2164</v>
      </c>
      <c r="B431" t="s">
        <v>1247</v>
      </c>
      <c r="C431" t="s">
        <v>1283</v>
      </c>
      <c r="D431" t="s">
        <v>2165</v>
      </c>
      <c r="E431" t="s">
        <v>14</v>
      </c>
      <c r="F431" s="11">
        <v>45168</v>
      </c>
      <c r="M431">
        <v>7.0000000000000007E-2</v>
      </c>
    </row>
    <row r="432" spans="1:14" x14ac:dyDescent="0.25">
      <c r="A432" t="s">
        <v>2166</v>
      </c>
      <c r="B432" t="s">
        <v>1247</v>
      </c>
      <c r="C432" t="s">
        <v>1283</v>
      </c>
      <c r="D432" t="s">
        <v>2167</v>
      </c>
      <c r="E432" t="s">
        <v>14</v>
      </c>
      <c r="F432" s="11">
        <v>45168</v>
      </c>
      <c r="M432">
        <v>0.1</v>
      </c>
    </row>
    <row r="433" spans="1:14" x14ac:dyDescent="0.25">
      <c r="A433" t="s">
        <v>2168</v>
      </c>
      <c r="B433" t="s">
        <v>1229</v>
      </c>
      <c r="C433" t="s">
        <v>1940</v>
      </c>
      <c r="D433" t="s">
        <v>2169</v>
      </c>
      <c r="E433" t="s">
        <v>14</v>
      </c>
      <c r="F433" s="11">
        <v>45174</v>
      </c>
      <c r="G433" s="11"/>
      <c r="H433" s="11"/>
      <c r="M433" s="10">
        <v>8.14</v>
      </c>
    </row>
    <row r="434" spans="1:14" x14ac:dyDescent="0.25">
      <c r="A434" t="s">
        <v>2170</v>
      </c>
      <c r="B434" t="s">
        <v>1229</v>
      </c>
      <c r="C434" t="s">
        <v>2171</v>
      </c>
      <c r="D434" t="s">
        <v>2172</v>
      </c>
      <c r="E434" t="s">
        <v>14</v>
      </c>
      <c r="F434" s="11">
        <v>45189</v>
      </c>
      <c r="K434" s="10">
        <v>29.85</v>
      </c>
    </row>
    <row r="435" spans="1:14" x14ac:dyDescent="0.25">
      <c r="A435" t="s">
        <v>2173</v>
      </c>
      <c r="B435" t="s">
        <v>1247</v>
      </c>
      <c r="C435" t="s">
        <v>1504</v>
      </c>
      <c r="D435" t="s">
        <v>2174</v>
      </c>
      <c r="E435" t="s">
        <v>14</v>
      </c>
      <c r="F435" s="11">
        <v>45191</v>
      </c>
      <c r="I435" s="10">
        <v>3</v>
      </c>
      <c r="J435" s="10">
        <v>2</v>
      </c>
    </row>
    <row r="436" spans="1:14" x14ac:dyDescent="0.25">
      <c r="A436" t="s">
        <v>1329</v>
      </c>
      <c r="B436" t="s">
        <v>1234</v>
      </c>
      <c r="C436" t="s">
        <v>1330</v>
      </c>
      <c r="D436" t="s">
        <v>1331</v>
      </c>
      <c r="E436" t="s">
        <v>14</v>
      </c>
      <c r="F436" s="9">
        <v>45195</v>
      </c>
      <c r="G436" s="9"/>
      <c r="H436" s="9"/>
      <c r="J436" s="10">
        <v>8</v>
      </c>
      <c r="M436" s="10"/>
      <c r="N436" s="10"/>
    </row>
    <row r="437" spans="1:14" x14ac:dyDescent="0.25">
      <c r="A437" t="s">
        <v>2175</v>
      </c>
      <c r="B437" t="s">
        <v>1237</v>
      </c>
      <c r="C437" t="s">
        <v>1411</v>
      </c>
      <c r="D437" t="s">
        <v>2176</v>
      </c>
      <c r="E437" t="s">
        <v>14</v>
      </c>
      <c r="F437" s="11">
        <v>45195</v>
      </c>
      <c r="G437" s="11"/>
      <c r="H437" s="11"/>
      <c r="I437" s="10">
        <v>39.43</v>
      </c>
      <c r="J437" s="10">
        <v>6.95</v>
      </c>
      <c r="M437" s="10">
        <v>0.25</v>
      </c>
      <c r="N437" s="10">
        <v>0.2</v>
      </c>
    </row>
    <row r="438" spans="1:14" x14ac:dyDescent="0.25">
      <c r="A438" t="s">
        <v>2177</v>
      </c>
      <c r="B438" t="s">
        <v>1293</v>
      </c>
      <c r="C438" t="s">
        <v>1348</v>
      </c>
      <c r="D438" t="s">
        <v>2178</v>
      </c>
      <c r="E438" t="s">
        <v>14</v>
      </c>
      <c r="F438" s="11">
        <v>45198</v>
      </c>
      <c r="I438" s="10">
        <v>90.92</v>
      </c>
      <c r="J438" s="10">
        <v>48.96</v>
      </c>
    </row>
    <row r="439" spans="1:14" x14ac:dyDescent="0.25">
      <c r="A439" t="s">
        <v>2179</v>
      </c>
      <c r="B439" t="s">
        <v>1229</v>
      </c>
      <c r="C439" t="s">
        <v>1306</v>
      </c>
      <c r="D439" t="s">
        <v>2180</v>
      </c>
      <c r="E439" t="s">
        <v>14</v>
      </c>
      <c r="F439" s="11">
        <v>45198</v>
      </c>
      <c r="M439">
        <v>0.3</v>
      </c>
    </row>
    <row r="440" spans="1:14" x14ac:dyDescent="0.25">
      <c r="A440" t="s">
        <v>2181</v>
      </c>
      <c r="B440" t="s">
        <v>1247</v>
      </c>
      <c r="C440" t="s">
        <v>1283</v>
      </c>
      <c r="D440" t="s">
        <v>2182</v>
      </c>
      <c r="E440" t="s">
        <v>14</v>
      </c>
      <c r="F440" s="11">
        <v>45208</v>
      </c>
      <c r="M440">
        <v>0.03</v>
      </c>
    </row>
    <row r="441" spans="1:14" x14ac:dyDescent="0.25">
      <c r="A441" t="s">
        <v>2183</v>
      </c>
      <c r="B441" t="s">
        <v>1247</v>
      </c>
      <c r="C441" t="s">
        <v>1309</v>
      </c>
      <c r="D441" t="s">
        <v>2184</v>
      </c>
      <c r="E441" t="s">
        <v>14</v>
      </c>
      <c r="F441" s="11">
        <v>45208</v>
      </c>
      <c r="M441">
        <v>0.23</v>
      </c>
    </row>
    <row r="442" spans="1:14" x14ac:dyDescent="0.25">
      <c r="A442" t="s">
        <v>2185</v>
      </c>
      <c r="B442" t="s">
        <v>1247</v>
      </c>
      <c r="C442" t="s">
        <v>1309</v>
      </c>
      <c r="D442" t="s">
        <v>2186</v>
      </c>
      <c r="E442" t="s">
        <v>14</v>
      </c>
      <c r="F442" s="11">
        <v>45208</v>
      </c>
      <c r="M442">
        <v>0.27</v>
      </c>
    </row>
    <row r="443" spans="1:14" x14ac:dyDescent="0.25">
      <c r="A443" t="s">
        <v>2187</v>
      </c>
      <c r="B443" t="s">
        <v>1247</v>
      </c>
      <c r="C443" t="s">
        <v>2188</v>
      </c>
      <c r="D443" t="s">
        <v>2189</v>
      </c>
      <c r="E443" t="s">
        <v>14</v>
      </c>
      <c r="F443" s="11">
        <v>45209</v>
      </c>
      <c r="M443">
        <v>0.45</v>
      </c>
    </row>
    <row r="444" spans="1:14" x14ac:dyDescent="0.25">
      <c r="A444" t="s">
        <v>2190</v>
      </c>
      <c r="B444" t="s">
        <v>1247</v>
      </c>
      <c r="C444" t="s">
        <v>1283</v>
      </c>
      <c r="D444" t="s">
        <v>2191</v>
      </c>
      <c r="E444" t="s">
        <v>14</v>
      </c>
      <c r="F444" s="11">
        <v>45209</v>
      </c>
      <c r="M444">
        <v>0.04</v>
      </c>
    </row>
    <row r="445" spans="1:14" x14ac:dyDescent="0.25">
      <c r="A445" t="s">
        <v>2192</v>
      </c>
      <c r="B445" t="s">
        <v>1234</v>
      </c>
      <c r="C445" t="s">
        <v>2193</v>
      </c>
      <c r="D445" t="s">
        <v>2194</v>
      </c>
      <c r="E445" t="s">
        <v>14</v>
      </c>
      <c r="F445" s="9">
        <v>45209</v>
      </c>
      <c r="G445" s="9"/>
      <c r="H445" s="9"/>
      <c r="M445" s="10">
        <v>0.12</v>
      </c>
      <c r="N445" s="10"/>
    </row>
    <row r="446" spans="1:14" x14ac:dyDescent="0.25">
      <c r="A446" t="s">
        <v>2195</v>
      </c>
      <c r="B446" t="s">
        <v>1247</v>
      </c>
      <c r="C446" t="s">
        <v>1283</v>
      </c>
      <c r="D446" t="s">
        <v>2196</v>
      </c>
      <c r="E446" t="s">
        <v>14</v>
      </c>
      <c r="F446" s="11">
        <v>45211</v>
      </c>
      <c r="M446">
        <v>0.02</v>
      </c>
    </row>
    <row r="447" spans="1:14" x14ac:dyDescent="0.25">
      <c r="A447" t="s">
        <v>2197</v>
      </c>
      <c r="B447" t="s">
        <v>1247</v>
      </c>
      <c r="C447" t="s">
        <v>2012</v>
      </c>
      <c r="D447" t="s">
        <v>2198</v>
      </c>
      <c r="E447" t="s">
        <v>14</v>
      </c>
      <c r="F447" s="11">
        <v>45211</v>
      </c>
      <c r="M447">
        <v>0.01</v>
      </c>
    </row>
    <row r="448" spans="1:14" x14ac:dyDescent="0.25">
      <c r="A448" t="s">
        <v>2199</v>
      </c>
      <c r="B448" t="s">
        <v>1293</v>
      </c>
      <c r="C448" t="s">
        <v>1470</v>
      </c>
      <c r="D448" t="s">
        <v>2200</v>
      </c>
      <c r="E448" t="s">
        <v>14</v>
      </c>
      <c r="F448" s="9">
        <v>45218</v>
      </c>
      <c r="G448" s="9"/>
      <c r="H448" s="9"/>
      <c r="I448" s="10">
        <v>39.04</v>
      </c>
      <c r="J448" s="10">
        <v>82.96</v>
      </c>
      <c r="M448" s="10"/>
      <c r="N448" s="10"/>
    </row>
    <row r="449" spans="1:14" x14ac:dyDescent="0.25">
      <c r="A449" t="s">
        <v>2201</v>
      </c>
      <c r="B449" t="s">
        <v>1237</v>
      </c>
      <c r="C449" t="s">
        <v>1470</v>
      </c>
      <c r="D449" t="s">
        <v>2202</v>
      </c>
      <c r="E449" t="s">
        <v>14</v>
      </c>
      <c r="F449" s="11">
        <v>45219</v>
      </c>
      <c r="G449" s="11"/>
      <c r="H449" s="11"/>
      <c r="J449" s="10">
        <v>76.2</v>
      </c>
    </row>
    <row r="450" spans="1:14" x14ac:dyDescent="0.25">
      <c r="A450" t="s">
        <v>2203</v>
      </c>
      <c r="B450" t="s">
        <v>1229</v>
      </c>
      <c r="C450" t="s">
        <v>1290</v>
      </c>
      <c r="D450" t="s">
        <v>2204</v>
      </c>
      <c r="E450" t="s">
        <v>14</v>
      </c>
      <c r="F450" s="11">
        <v>45224</v>
      </c>
      <c r="M450">
        <v>0.08</v>
      </c>
    </row>
    <row r="451" spans="1:14" x14ac:dyDescent="0.25">
      <c r="A451" t="s">
        <v>2205</v>
      </c>
      <c r="B451" t="s">
        <v>1247</v>
      </c>
      <c r="C451" t="s">
        <v>1317</v>
      </c>
      <c r="D451" t="s">
        <v>2206</v>
      </c>
      <c r="E451" t="s">
        <v>14</v>
      </c>
      <c r="F451" s="9">
        <v>45224</v>
      </c>
      <c r="G451" s="9"/>
      <c r="H451" s="9"/>
      <c r="M451" s="10">
        <v>0.04</v>
      </c>
      <c r="N451" s="10"/>
    </row>
    <row r="452" spans="1:14" x14ac:dyDescent="0.25">
      <c r="A452" t="s">
        <v>2207</v>
      </c>
      <c r="B452" t="s">
        <v>1247</v>
      </c>
      <c r="C452" t="s">
        <v>1283</v>
      </c>
      <c r="D452" t="s">
        <v>2208</v>
      </c>
      <c r="E452" t="s">
        <v>14</v>
      </c>
      <c r="F452" s="11">
        <v>45225</v>
      </c>
      <c r="M452">
        <v>0.12</v>
      </c>
    </row>
    <row r="453" spans="1:14" x14ac:dyDescent="0.25">
      <c r="A453" t="s">
        <v>2209</v>
      </c>
      <c r="B453" t="s">
        <v>1229</v>
      </c>
      <c r="C453" t="s">
        <v>1290</v>
      </c>
      <c r="D453" t="s">
        <v>2210</v>
      </c>
      <c r="E453" t="s">
        <v>14</v>
      </c>
      <c r="F453" s="11">
        <v>45226</v>
      </c>
      <c r="M453">
        <v>0.02</v>
      </c>
    </row>
    <row r="454" spans="1:14" x14ac:dyDescent="0.25">
      <c r="A454" t="s">
        <v>2211</v>
      </c>
      <c r="B454" t="s">
        <v>1293</v>
      </c>
      <c r="C454" t="s">
        <v>1294</v>
      </c>
      <c r="D454" t="s">
        <v>2212</v>
      </c>
      <c r="E454" t="s">
        <v>14</v>
      </c>
      <c r="F454" s="9">
        <v>45229</v>
      </c>
      <c r="G454" s="9"/>
      <c r="H454" s="9"/>
      <c r="I454" s="10">
        <v>220</v>
      </c>
      <c r="J454" s="10">
        <v>330</v>
      </c>
      <c r="M454" s="10"/>
      <c r="N454" s="10"/>
    </row>
    <row r="455" spans="1:14" x14ac:dyDescent="0.25">
      <c r="A455" t="s">
        <v>2213</v>
      </c>
      <c r="B455" t="s">
        <v>1229</v>
      </c>
      <c r="C455" t="s">
        <v>1241</v>
      </c>
      <c r="D455" t="s">
        <v>2214</v>
      </c>
      <c r="E455" t="s">
        <v>14</v>
      </c>
      <c r="F455" s="11">
        <v>45233</v>
      </c>
      <c r="J455" s="10">
        <v>62.98</v>
      </c>
    </row>
    <row r="456" spans="1:14" x14ac:dyDescent="0.25">
      <c r="A456" t="s">
        <v>2215</v>
      </c>
      <c r="B456" t="s">
        <v>1234</v>
      </c>
      <c r="C456" t="s">
        <v>1509</v>
      </c>
      <c r="D456" t="s">
        <v>2216</v>
      </c>
      <c r="E456" t="s">
        <v>14</v>
      </c>
      <c r="F456" s="9">
        <v>45241</v>
      </c>
      <c r="G456" s="9"/>
      <c r="H456" s="9"/>
      <c r="M456" s="10">
        <v>0.05</v>
      </c>
      <c r="N456" s="10"/>
    </row>
    <row r="457" spans="1:14" x14ac:dyDescent="0.25">
      <c r="A457" t="s">
        <v>2217</v>
      </c>
      <c r="B457" t="s">
        <v>1247</v>
      </c>
      <c r="C457" t="s">
        <v>1283</v>
      </c>
      <c r="D457" t="s">
        <v>2218</v>
      </c>
      <c r="E457" t="s">
        <v>14</v>
      </c>
      <c r="F457" s="11">
        <v>45243</v>
      </c>
      <c r="M457">
        <v>0.55000000000000004</v>
      </c>
    </row>
    <row r="458" spans="1:14" x14ac:dyDescent="0.25">
      <c r="A458" t="s">
        <v>2219</v>
      </c>
      <c r="B458" t="s">
        <v>1247</v>
      </c>
      <c r="C458" t="s">
        <v>2012</v>
      </c>
      <c r="D458" t="s">
        <v>2220</v>
      </c>
      <c r="E458" t="s">
        <v>14</v>
      </c>
      <c r="F458" s="11">
        <v>45243</v>
      </c>
      <c r="M458">
        <v>0.62</v>
      </c>
    </row>
    <row r="459" spans="1:14" x14ac:dyDescent="0.25">
      <c r="A459" t="s">
        <v>2221</v>
      </c>
      <c r="B459" t="s">
        <v>2222</v>
      </c>
      <c r="C459" t="s">
        <v>1509</v>
      </c>
      <c r="D459" t="s">
        <v>2223</v>
      </c>
      <c r="E459" t="s">
        <v>14</v>
      </c>
      <c r="F459" s="9">
        <v>45251</v>
      </c>
      <c r="G459" s="9"/>
      <c r="H459" s="9"/>
      <c r="K459" s="10">
        <v>0.21</v>
      </c>
      <c r="M459" s="10"/>
      <c r="N459" s="10"/>
    </row>
    <row r="460" spans="1:14" x14ac:dyDescent="0.25">
      <c r="A460" t="s">
        <v>2224</v>
      </c>
      <c r="B460" t="s">
        <v>1229</v>
      </c>
      <c r="C460" t="s">
        <v>1290</v>
      </c>
      <c r="D460" t="s">
        <v>2204</v>
      </c>
      <c r="E460" t="s">
        <v>14</v>
      </c>
      <c r="F460" s="11">
        <v>45265</v>
      </c>
      <c r="J460" s="10">
        <v>2.1</v>
      </c>
    </row>
    <row r="461" spans="1:14" x14ac:dyDescent="0.25">
      <c r="A461" t="s">
        <v>2225</v>
      </c>
      <c r="B461" t="s">
        <v>1229</v>
      </c>
      <c r="C461" t="s">
        <v>1326</v>
      </c>
      <c r="D461" t="s">
        <v>2226</v>
      </c>
      <c r="E461" t="s">
        <v>14</v>
      </c>
      <c r="F461" s="11">
        <v>45265</v>
      </c>
      <c r="J461" s="10">
        <v>26.65</v>
      </c>
    </row>
    <row r="462" spans="1:14" x14ac:dyDescent="0.25">
      <c r="A462" t="s">
        <v>2227</v>
      </c>
      <c r="B462" t="s">
        <v>1247</v>
      </c>
      <c r="C462" t="s">
        <v>1283</v>
      </c>
      <c r="D462" t="s">
        <v>2228</v>
      </c>
      <c r="E462" t="s">
        <v>14</v>
      </c>
      <c r="F462" s="11">
        <v>45266</v>
      </c>
      <c r="M462">
        <v>0.75</v>
      </c>
    </row>
    <row r="463" spans="1:14" x14ac:dyDescent="0.25">
      <c r="A463" t="s">
        <v>2229</v>
      </c>
      <c r="B463" t="s">
        <v>1229</v>
      </c>
      <c r="C463" t="s">
        <v>1495</v>
      </c>
      <c r="D463" t="s">
        <v>2230</v>
      </c>
      <c r="E463" t="s">
        <v>14</v>
      </c>
      <c r="F463" s="11">
        <v>45268</v>
      </c>
      <c r="G463" s="11"/>
      <c r="H463" s="11"/>
      <c r="J463" s="10">
        <v>41.17</v>
      </c>
    </row>
    <row r="464" spans="1:14" x14ac:dyDescent="0.25">
      <c r="A464" t="s">
        <v>2231</v>
      </c>
      <c r="B464" t="s">
        <v>1247</v>
      </c>
      <c r="C464" t="s">
        <v>1751</v>
      </c>
      <c r="D464" t="s">
        <v>2232</v>
      </c>
      <c r="E464" t="s">
        <v>14</v>
      </c>
      <c r="F464" s="11">
        <v>45268</v>
      </c>
      <c r="M464">
        <v>0.04</v>
      </c>
    </row>
    <row r="465" spans="1:14" x14ac:dyDescent="0.25">
      <c r="A465" t="s">
        <v>2233</v>
      </c>
      <c r="B465" t="s">
        <v>1247</v>
      </c>
      <c r="C465" t="s">
        <v>1283</v>
      </c>
      <c r="D465" t="s">
        <v>2234</v>
      </c>
      <c r="E465" t="s">
        <v>14</v>
      </c>
      <c r="F465" s="9">
        <v>45272</v>
      </c>
      <c r="G465" s="9"/>
      <c r="H465" s="9"/>
      <c r="J465" s="10">
        <v>87.72</v>
      </c>
      <c r="M465" s="10"/>
      <c r="N465" s="10"/>
    </row>
    <row r="466" spans="1:14" x14ac:dyDescent="0.25">
      <c r="A466" t="s">
        <v>2235</v>
      </c>
      <c r="B466" t="s">
        <v>1247</v>
      </c>
      <c r="C466" t="s">
        <v>1283</v>
      </c>
      <c r="D466" t="s">
        <v>2236</v>
      </c>
      <c r="E466" t="s">
        <v>14</v>
      </c>
      <c r="F466" s="11">
        <v>45278</v>
      </c>
      <c r="M466">
        <v>0.41</v>
      </c>
    </row>
    <row r="467" spans="1:14" x14ac:dyDescent="0.25">
      <c r="A467" t="s">
        <v>2237</v>
      </c>
      <c r="B467" t="s">
        <v>1247</v>
      </c>
      <c r="C467" t="s">
        <v>1283</v>
      </c>
      <c r="D467" t="s">
        <v>2238</v>
      </c>
      <c r="E467" t="s">
        <v>14</v>
      </c>
      <c r="F467" s="11">
        <v>45278</v>
      </c>
      <c r="M467">
        <v>0.08</v>
      </c>
    </row>
    <row r="468" spans="1:14" x14ac:dyDescent="0.25">
      <c r="A468" t="s">
        <v>2239</v>
      </c>
      <c r="B468" t="s">
        <v>2222</v>
      </c>
      <c r="C468" t="s">
        <v>1509</v>
      </c>
      <c r="D468" t="s">
        <v>2240</v>
      </c>
      <c r="E468" t="s">
        <v>14</v>
      </c>
      <c r="F468" s="9">
        <v>45278</v>
      </c>
      <c r="G468" s="9"/>
      <c r="H468" s="9"/>
      <c r="M468" s="10"/>
      <c r="N468" s="10">
        <v>0.55000000000000004</v>
      </c>
    </row>
    <row r="469" spans="1:14" x14ac:dyDescent="0.25">
      <c r="A469" t="s">
        <v>2241</v>
      </c>
      <c r="B469" t="s">
        <v>1247</v>
      </c>
      <c r="C469" t="s">
        <v>1283</v>
      </c>
      <c r="D469" t="s">
        <v>2242</v>
      </c>
      <c r="E469" t="s">
        <v>14</v>
      </c>
      <c r="F469" s="11">
        <v>45278</v>
      </c>
      <c r="M469">
        <v>0.48</v>
      </c>
      <c r="N469">
        <v>0.02</v>
      </c>
    </row>
    <row r="470" spans="1:14" x14ac:dyDescent="0.25">
      <c r="A470" t="s">
        <v>2243</v>
      </c>
      <c r="B470" t="s">
        <v>1234</v>
      </c>
      <c r="C470" t="s">
        <v>1890</v>
      </c>
      <c r="D470" t="s">
        <v>2244</v>
      </c>
      <c r="E470" t="s">
        <v>14</v>
      </c>
      <c r="F470" s="9">
        <v>45299</v>
      </c>
      <c r="G470" s="9"/>
      <c r="H470" s="9"/>
      <c r="M470" s="10">
        <v>16.8</v>
      </c>
      <c r="N470" s="10"/>
    </row>
    <row r="471" spans="1:14" x14ac:dyDescent="0.25">
      <c r="A471" t="s">
        <v>2245</v>
      </c>
      <c r="B471" t="s">
        <v>1234</v>
      </c>
      <c r="C471" t="s">
        <v>1890</v>
      </c>
      <c r="D471" t="s">
        <v>2244</v>
      </c>
      <c r="E471" t="s">
        <v>14</v>
      </c>
      <c r="F471" s="9">
        <v>45299</v>
      </c>
      <c r="G471" s="9"/>
      <c r="H471" s="9"/>
      <c r="K471" s="10">
        <v>212.56</v>
      </c>
      <c r="M471" s="10"/>
      <c r="N471" s="10"/>
    </row>
    <row r="472" spans="1:14" x14ac:dyDescent="0.25">
      <c r="A472" t="s">
        <v>2246</v>
      </c>
      <c r="B472" t="s">
        <v>1234</v>
      </c>
      <c r="C472" t="s">
        <v>1268</v>
      </c>
      <c r="D472" t="s">
        <v>2247</v>
      </c>
      <c r="E472" t="s">
        <v>14</v>
      </c>
      <c r="F472" s="9">
        <v>45303</v>
      </c>
      <c r="G472" s="9"/>
      <c r="H472" s="9"/>
      <c r="M472" s="10">
        <v>1.7</v>
      </c>
      <c r="N472" s="10"/>
    </row>
    <row r="473" spans="1:14" x14ac:dyDescent="0.25">
      <c r="A473" t="s">
        <v>2248</v>
      </c>
      <c r="B473" t="s">
        <v>1229</v>
      </c>
      <c r="C473" t="s">
        <v>1594</v>
      </c>
      <c r="D473" t="s">
        <v>2249</v>
      </c>
      <c r="E473" t="s">
        <v>14</v>
      </c>
      <c r="F473" s="11">
        <v>45306</v>
      </c>
      <c r="G473" s="11"/>
      <c r="H473" s="11"/>
      <c r="J473" s="10">
        <v>297.2</v>
      </c>
    </row>
    <row r="474" spans="1:14" x14ac:dyDescent="0.25">
      <c r="A474" t="s">
        <v>2250</v>
      </c>
      <c r="B474" t="s">
        <v>1237</v>
      </c>
      <c r="C474" t="s">
        <v>1481</v>
      </c>
      <c r="D474" t="s">
        <v>2251</v>
      </c>
      <c r="E474" t="s">
        <v>14</v>
      </c>
      <c r="F474" s="11">
        <v>45308</v>
      </c>
      <c r="G474" s="11"/>
      <c r="H474" s="11"/>
      <c r="I474" s="10">
        <v>39.700000000000003</v>
      </c>
      <c r="J474" s="10">
        <v>25.4</v>
      </c>
    </row>
    <row r="475" spans="1:14" x14ac:dyDescent="0.25">
      <c r="A475" t="s">
        <v>2252</v>
      </c>
      <c r="B475" t="s">
        <v>1237</v>
      </c>
      <c r="C475" t="s">
        <v>1256</v>
      </c>
      <c r="D475" t="s">
        <v>2253</v>
      </c>
      <c r="E475" t="s">
        <v>14</v>
      </c>
      <c r="F475" s="11">
        <v>45324</v>
      </c>
      <c r="G475" s="11"/>
      <c r="H475" s="11"/>
      <c r="I475" s="10">
        <v>208.8</v>
      </c>
      <c r="J475" s="10">
        <v>664.2</v>
      </c>
    </row>
    <row r="476" spans="1:14" x14ac:dyDescent="0.25">
      <c r="A476" t="s">
        <v>2254</v>
      </c>
      <c r="B476" t="s">
        <v>1559</v>
      </c>
      <c r="C476" t="s">
        <v>1560</v>
      </c>
      <c r="D476" t="s">
        <v>2255</v>
      </c>
      <c r="E476" t="s">
        <v>14</v>
      </c>
      <c r="F476" s="11">
        <v>45324</v>
      </c>
      <c r="I476" s="10">
        <v>0.9</v>
      </c>
      <c r="J476" s="10">
        <v>0.1</v>
      </c>
    </row>
    <row r="477" spans="1:14" x14ac:dyDescent="0.25">
      <c r="A477" t="s">
        <v>2256</v>
      </c>
      <c r="B477" t="s">
        <v>1229</v>
      </c>
      <c r="C477" t="s">
        <v>1290</v>
      </c>
      <c r="D477" t="s">
        <v>2257</v>
      </c>
      <c r="E477" t="s">
        <v>14</v>
      </c>
      <c r="F477" s="11">
        <v>45331</v>
      </c>
      <c r="M477">
        <v>0.46</v>
      </c>
    </row>
    <row r="478" spans="1:14" x14ac:dyDescent="0.25">
      <c r="A478" t="s">
        <v>2258</v>
      </c>
      <c r="B478" t="s">
        <v>1247</v>
      </c>
      <c r="C478" t="s">
        <v>1632</v>
      </c>
      <c r="D478" t="s">
        <v>2259</v>
      </c>
      <c r="E478" t="s">
        <v>14</v>
      </c>
      <c r="F478" s="11">
        <v>45331</v>
      </c>
      <c r="M478">
        <v>0.9</v>
      </c>
    </row>
    <row r="479" spans="1:14" x14ac:dyDescent="0.25">
      <c r="A479" t="s">
        <v>2260</v>
      </c>
      <c r="B479" t="s">
        <v>1559</v>
      </c>
      <c r="C479" t="s">
        <v>1560</v>
      </c>
      <c r="D479" t="s">
        <v>2261</v>
      </c>
      <c r="E479" t="s">
        <v>14</v>
      </c>
      <c r="F479" s="9">
        <v>45332</v>
      </c>
      <c r="G479" s="9"/>
      <c r="H479" s="9"/>
      <c r="I479" s="10">
        <v>12.61</v>
      </c>
      <c r="J479" s="10">
        <v>113.47</v>
      </c>
      <c r="M479" s="10"/>
      <c r="N479" s="10"/>
    </row>
    <row r="480" spans="1:14" x14ac:dyDescent="0.25">
      <c r="A480" t="s">
        <v>2262</v>
      </c>
      <c r="B480" t="s">
        <v>1229</v>
      </c>
      <c r="C480" t="s">
        <v>2171</v>
      </c>
      <c r="D480" t="s">
        <v>2263</v>
      </c>
      <c r="E480" t="s">
        <v>14</v>
      </c>
      <c r="F480" s="11">
        <v>45335</v>
      </c>
      <c r="K480" s="10">
        <v>4.63</v>
      </c>
      <c r="L480" s="10">
        <v>4.2699999999999996</v>
      </c>
    </row>
    <row r="481" spans="1:14" x14ac:dyDescent="0.25">
      <c r="A481" t="s">
        <v>2264</v>
      </c>
      <c r="B481" t="s">
        <v>1229</v>
      </c>
      <c r="C481" t="s">
        <v>573</v>
      </c>
      <c r="D481" t="s">
        <v>2265</v>
      </c>
      <c r="E481" t="s">
        <v>14</v>
      </c>
      <c r="F481" s="11">
        <v>45345</v>
      </c>
      <c r="M481">
        <v>3.4</v>
      </c>
      <c r="N481">
        <v>2.94</v>
      </c>
    </row>
    <row r="482" spans="1:14" x14ac:dyDescent="0.25">
      <c r="A482" t="s">
        <v>2266</v>
      </c>
      <c r="B482" t="s">
        <v>1247</v>
      </c>
      <c r="C482" t="s">
        <v>1283</v>
      </c>
      <c r="D482" t="s">
        <v>2146</v>
      </c>
      <c r="E482" t="s">
        <v>14</v>
      </c>
      <c r="F482" s="11">
        <v>45348</v>
      </c>
      <c r="J482" s="10">
        <v>2317</v>
      </c>
      <c r="M482">
        <v>0.39</v>
      </c>
    </row>
    <row r="483" spans="1:14" x14ac:dyDescent="0.25">
      <c r="A483" t="s">
        <v>2267</v>
      </c>
      <c r="B483" t="s">
        <v>1247</v>
      </c>
      <c r="C483" t="s">
        <v>2268</v>
      </c>
      <c r="D483" t="s">
        <v>2269</v>
      </c>
      <c r="E483" t="s">
        <v>14</v>
      </c>
      <c r="F483" s="11">
        <v>45349</v>
      </c>
      <c r="G483" s="11"/>
      <c r="H483" s="11"/>
      <c r="J483" s="10">
        <v>0.35</v>
      </c>
    </row>
    <row r="484" spans="1:14" x14ac:dyDescent="0.25">
      <c r="A484" t="s">
        <v>2270</v>
      </c>
      <c r="B484" t="s">
        <v>1559</v>
      </c>
      <c r="C484" t="s">
        <v>1411</v>
      </c>
      <c r="D484" t="s">
        <v>2271</v>
      </c>
      <c r="E484" t="s">
        <v>14</v>
      </c>
      <c r="F484" s="11">
        <v>45351</v>
      </c>
      <c r="M484">
        <v>2.0699999999999998</v>
      </c>
    </row>
    <row r="485" spans="1:14" x14ac:dyDescent="0.25">
      <c r="A485" t="s">
        <v>2272</v>
      </c>
      <c r="B485" t="s">
        <v>1229</v>
      </c>
      <c r="C485" t="s">
        <v>1890</v>
      </c>
      <c r="D485" t="s">
        <v>2273</v>
      </c>
      <c r="E485" t="s">
        <v>14</v>
      </c>
      <c r="F485" s="11">
        <v>45357</v>
      </c>
      <c r="G485" s="11"/>
      <c r="H485" s="11"/>
      <c r="J485" s="10">
        <v>282</v>
      </c>
    </row>
    <row r="486" spans="1:14" x14ac:dyDescent="0.25">
      <c r="A486" t="s">
        <v>2274</v>
      </c>
      <c r="B486" t="s">
        <v>1247</v>
      </c>
      <c r="C486" t="s">
        <v>2275</v>
      </c>
      <c r="D486" t="s">
        <v>2276</v>
      </c>
      <c r="E486" t="s">
        <v>14</v>
      </c>
      <c r="F486" s="9">
        <v>45357</v>
      </c>
      <c r="G486" s="9"/>
      <c r="H486" s="9"/>
      <c r="I486" s="10">
        <v>9.5500000000000007</v>
      </c>
      <c r="J486" s="10">
        <v>22.77</v>
      </c>
      <c r="M486" s="10"/>
      <c r="N486" s="10"/>
    </row>
    <row r="487" spans="1:14" x14ac:dyDescent="0.25">
      <c r="A487" t="s">
        <v>2277</v>
      </c>
      <c r="B487" t="s">
        <v>1234</v>
      </c>
      <c r="C487" t="s">
        <v>573</v>
      </c>
      <c r="D487" t="s">
        <v>2278</v>
      </c>
      <c r="E487" t="s">
        <v>14</v>
      </c>
      <c r="F487" s="9">
        <v>45363</v>
      </c>
      <c r="G487" s="9"/>
      <c r="H487" s="9"/>
      <c r="M487" s="10">
        <v>0.2</v>
      </c>
      <c r="N487" s="10"/>
    </row>
    <row r="488" spans="1:14" x14ac:dyDescent="0.25">
      <c r="A488" t="s">
        <v>2279</v>
      </c>
      <c r="B488" t="s">
        <v>1229</v>
      </c>
      <c r="C488" t="s">
        <v>2280</v>
      </c>
      <c r="D488" t="s">
        <v>2281</v>
      </c>
      <c r="E488" t="s">
        <v>14</v>
      </c>
      <c r="F488" s="11">
        <v>45364</v>
      </c>
      <c r="G488" s="11"/>
      <c r="H488" s="11"/>
      <c r="I488" s="10">
        <v>19.05</v>
      </c>
    </row>
    <row r="489" spans="1:14" x14ac:dyDescent="0.25">
      <c r="A489" t="s">
        <v>2282</v>
      </c>
      <c r="B489" t="s">
        <v>1229</v>
      </c>
      <c r="C489" t="s">
        <v>1751</v>
      </c>
      <c r="D489" t="s">
        <v>2283</v>
      </c>
      <c r="E489" t="s">
        <v>14</v>
      </c>
      <c r="F489" s="11">
        <v>45364</v>
      </c>
      <c r="M489">
        <v>0.9</v>
      </c>
    </row>
    <row r="490" spans="1:14" x14ac:dyDescent="0.25">
      <c r="A490" t="s">
        <v>2284</v>
      </c>
      <c r="B490" t="s">
        <v>1247</v>
      </c>
      <c r="C490" t="s">
        <v>1751</v>
      </c>
      <c r="D490" t="s">
        <v>2285</v>
      </c>
      <c r="E490" t="s">
        <v>14</v>
      </c>
      <c r="F490" s="11">
        <v>45364</v>
      </c>
      <c r="M490">
        <v>0.7</v>
      </c>
    </row>
    <row r="491" spans="1:14" x14ac:dyDescent="0.25">
      <c r="A491" t="s">
        <v>2286</v>
      </c>
      <c r="B491" t="s">
        <v>1247</v>
      </c>
      <c r="C491" t="s">
        <v>1632</v>
      </c>
      <c r="D491" t="s">
        <v>2287</v>
      </c>
      <c r="E491" t="s">
        <v>14</v>
      </c>
      <c r="F491" s="11">
        <v>45364</v>
      </c>
      <c r="M491">
        <v>0.28999999999999998</v>
      </c>
    </row>
    <row r="492" spans="1:14" x14ac:dyDescent="0.25">
      <c r="A492" t="s">
        <v>2288</v>
      </c>
      <c r="B492" t="s">
        <v>1247</v>
      </c>
      <c r="C492" t="s">
        <v>1632</v>
      </c>
      <c r="D492" t="s">
        <v>2289</v>
      </c>
      <c r="E492" t="s">
        <v>14</v>
      </c>
      <c r="F492" s="9">
        <v>45370</v>
      </c>
      <c r="G492" s="9"/>
      <c r="H492" s="9"/>
      <c r="J492" s="10">
        <v>0.46</v>
      </c>
      <c r="M492" s="10"/>
      <c r="N492" s="10"/>
    </row>
    <row r="493" spans="1:14" x14ac:dyDescent="0.25">
      <c r="A493" t="s">
        <v>2290</v>
      </c>
      <c r="B493" t="s">
        <v>1247</v>
      </c>
      <c r="C493" t="s">
        <v>1751</v>
      </c>
      <c r="D493" t="s">
        <v>2291</v>
      </c>
      <c r="E493" t="s">
        <v>14</v>
      </c>
      <c r="F493" s="11">
        <v>45379</v>
      </c>
      <c r="G493" s="11"/>
      <c r="H493" s="11"/>
      <c r="J493" s="10">
        <v>0.9</v>
      </c>
    </row>
    <row r="494" spans="1:14" x14ac:dyDescent="0.25">
      <c r="A494" t="s">
        <v>2292</v>
      </c>
      <c r="B494" t="s">
        <v>1247</v>
      </c>
      <c r="C494" t="s">
        <v>1309</v>
      </c>
      <c r="D494" t="s">
        <v>2293</v>
      </c>
      <c r="E494" t="s">
        <v>14</v>
      </c>
      <c r="F494" s="11">
        <v>45384</v>
      </c>
      <c r="G494" s="11"/>
      <c r="H494" s="11"/>
      <c r="J494" s="10">
        <v>13.01</v>
      </c>
    </row>
    <row r="495" spans="1:14" x14ac:dyDescent="0.25">
      <c r="A495" t="s">
        <v>2294</v>
      </c>
      <c r="B495" t="s">
        <v>1247</v>
      </c>
      <c r="C495" t="s">
        <v>1317</v>
      </c>
      <c r="D495" t="s">
        <v>2295</v>
      </c>
      <c r="E495" t="s">
        <v>14</v>
      </c>
      <c r="F495" s="9">
        <v>45390</v>
      </c>
      <c r="G495" s="9"/>
      <c r="H495" s="9"/>
      <c r="M495" s="10">
        <v>1</v>
      </c>
      <c r="N495" s="10">
        <v>0.25</v>
      </c>
    </row>
    <row r="496" spans="1:14" x14ac:dyDescent="0.25">
      <c r="A496" t="s">
        <v>2296</v>
      </c>
      <c r="B496" t="s">
        <v>1293</v>
      </c>
      <c r="C496" t="s">
        <v>1470</v>
      </c>
      <c r="D496" t="s">
        <v>2297</v>
      </c>
      <c r="E496" t="s">
        <v>14</v>
      </c>
      <c r="F496" s="9">
        <v>45400</v>
      </c>
      <c r="G496" s="9"/>
      <c r="H496" s="9"/>
      <c r="I496" s="10">
        <v>5.34</v>
      </c>
      <c r="J496" s="10">
        <v>20.100000000000001</v>
      </c>
      <c r="M496" s="10"/>
      <c r="N496" s="10"/>
    </row>
    <row r="497" spans="1:14" x14ac:dyDescent="0.25">
      <c r="A497" t="s">
        <v>2298</v>
      </c>
      <c r="B497" t="s">
        <v>1234</v>
      </c>
      <c r="C497" t="s">
        <v>1495</v>
      </c>
      <c r="D497" t="s">
        <v>2299</v>
      </c>
      <c r="E497" t="s">
        <v>14</v>
      </c>
      <c r="F497" s="9">
        <v>45405</v>
      </c>
      <c r="G497" s="9"/>
      <c r="H497" s="9"/>
      <c r="K497" s="10">
        <v>4.29</v>
      </c>
      <c r="M497" s="10"/>
      <c r="N497" s="10"/>
    </row>
    <row r="498" spans="1:14" x14ac:dyDescent="0.25">
      <c r="A498" t="s">
        <v>2300</v>
      </c>
      <c r="B498" t="s">
        <v>1234</v>
      </c>
      <c r="C498" t="s">
        <v>1509</v>
      </c>
      <c r="D498" t="s">
        <v>2301</v>
      </c>
      <c r="E498" t="s">
        <v>14</v>
      </c>
      <c r="F498" s="9">
        <v>45412</v>
      </c>
      <c r="G498" s="9"/>
      <c r="H498" s="9"/>
      <c r="I498" s="10">
        <v>7.32</v>
      </c>
      <c r="J498" s="10">
        <v>4.63</v>
      </c>
      <c r="M498" s="10"/>
      <c r="N498" s="10"/>
    </row>
    <row r="499" spans="1:14" x14ac:dyDescent="0.25">
      <c r="A499" t="s">
        <v>2302</v>
      </c>
      <c r="B499" t="s">
        <v>1229</v>
      </c>
      <c r="C499" t="s">
        <v>2303</v>
      </c>
      <c r="D499" t="s">
        <v>2304</v>
      </c>
      <c r="E499" t="s">
        <v>14</v>
      </c>
      <c r="F499" s="11">
        <v>45414</v>
      </c>
      <c r="K499" s="10">
        <v>42.4</v>
      </c>
    </row>
    <row r="500" spans="1:14" x14ac:dyDescent="0.25">
      <c r="A500" t="s">
        <v>2305</v>
      </c>
      <c r="B500" t="s">
        <v>1293</v>
      </c>
      <c r="C500" t="s">
        <v>1387</v>
      </c>
      <c r="D500" t="s">
        <v>2306</v>
      </c>
      <c r="E500" t="s">
        <v>14</v>
      </c>
      <c r="F500" s="11">
        <v>45421</v>
      </c>
      <c r="J500" s="10">
        <v>135</v>
      </c>
    </row>
    <row r="501" spans="1:14" x14ac:dyDescent="0.25">
      <c r="A501" t="s">
        <v>2307</v>
      </c>
      <c r="B501" t="s">
        <v>1293</v>
      </c>
      <c r="C501" t="s">
        <v>1387</v>
      </c>
      <c r="D501" t="s">
        <v>2308</v>
      </c>
      <c r="E501" t="s">
        <v>14</v>
      </c>
      <c r="F501" s="9">
        <v>45421</v>
      </c>
      <c r="G501" s="9"/>
      <c r="H501" s="9"/>
      <c r="J501" s="10">
        <v>56.57</v>
      </c>
      <c r="M501" s="10"/>
      <c r="N501" s="10"/>
    </row>
    <row r="502" spans="1:14" x14ac:dyDescent="0.25">
      <c r="A502" t="s">
        <v>2309</v>
      </c>
      <c r="B502" t="s">
        <v>1229</v>
      </c>
      <c r="C502" t="s">
        <v>2310</v>
      </c>
      <c r="D502" t="s">
        <v>2311</v>
      </c>
      <c r="E502" t="s">
        <v>14</v>
      </c>
      <c r="F502" s="11">
        <v>45426</v>
      </c>
      <c r="I502" s="10">
        <v>9.84</v>
      </c>
      <c r="J502" s="10">
        <v>6.56</v>
      </c>
    </row>
    <row r="503" spans="1:14" x14ac:dyDescent="0.25">
      <c r="A503" t="s">
        <v>2312</v>
      </c>
      <c r="B503" t="s">
        <v>1234</v>
      </c>
      <c r="C503" t="s">
        <v>1495</v>
      </c>
      <c r="D503" t="s">
        <v>2313</v>
      </c>
      <c r="E503" t="s">
        <v>14</v>
      </c>
      <c r="F503" s="9">
        <v>45426</v>
      </c>
      <c r="G503" s="9"/>
      <c r="H503" s="9"/>
      <c r="L503" s="10">
        <v>3.1</v>
      </c>
      <c r="M503" s="10"/>
      <c r="N503" s="10"/>
    </row>
    <row r="504" spans="1:14" x14ac:dyDescent="0.25">
      <c r="A504" t="s">
        <v>2314</v>
      </c>
      <c r="B504" t="s">
        <v>1234</v>
      </c>
      <c r="C504" t="s">
        <v>1495</v>
      </c>
      <c r="D504" t="s">
        <v>2315</v>
      </c>
      <c r="E504" t="s">
        <v>14</v>
      </c>
      <c r="F504" s="9">
        <v>45427</v>
      </c>
      <c r="G504" s="9"/>
      <c r="H504" s="9"/>
      <c r="L504" s="10">
        <v>57.75</v>
      </c>
      <c r="M504" s="10"/>
      <c r="N504" s="10"/>
    </row>
    <row r="505" spans="1:14" x14ac:dyDescent="0.25">
      <c r="A505" t="s">
        <v>2316</v>
      </c>
      <c r="B505" t="s">
        <v>1237</v>
      </c>
      <c r="C505" t="s">
        <v>2317</v>
      </c>
      <c r="D505" t="s">
        <v>2318</v>
      </c>
      <c r="E505" t="s">
        <v>14</v>
      </c>
      <c r="F505" s="11">
        <v>45428</v>
      </c>
      <c r="I505" s="10">
        <v>107.42</v>
      </c>
      <c r="J505" s="10">
        <v>28.55</v>
      </c>
      <c r="M505">
        <v>0.35</v>
      </c>
      <c r="N505" s="10">
        <v>2</v>
      </c>
    </row>
    <row r="506" spans="1:14" x14ac:dyDescent="0.25">
      <c r="A506" t="s">
        <v>2319</v>
      </c>
      <c r="B506" t="s">
        <v>1247</v>
      </c>
      <c r="C506" t="s">
        <v>1283</v>
      </c>
      <c r="D506" t="s">
        <v>2320</v>
      </c>
      <c r="E506" t="s">
        <v>14</v>
      </c>
      <c r="F506" s="11">
        <v>45429</v>
      </c>
      <c r="M506">
        <v>0.7</v>
      </c>
    </row>
    <row r="507" spans="1:14" x14ac:dyDescent="0.25">
      <c r="A507" t="s">
        <v>2321</v>
      </c>
      <c r="B507" t="s">
        <v>1229</v>
      </c>
      <c r="C507" t="s">
        <v>977</v>
      </c>
      <c r="D507" t="s">
        <v>2322</v>
      </c>
      <c r="E507" t="s">
        <v>14</v>
      </c>
      <c r="F507" s="11">
        <v>45429</v>
      </c>
      <c r="M507">
        <v>0.05</v>
      </c>
    </row>
    <row r="508" spans="1:14" x14ac:dyDescent="0.25">
      <c r="A508" t="s">
        <v>2323</v>
      </c>
      <c r="B508" t="s">
        <v>1234</v>
      </c>
      <c r="C508" t="s">
        <v>1454</v>
      </c>
      <c r="D508" t="s">
        <v>2324</v>
      </c>
      <c r="E508" t="s">
        <v>14</v>
      </c>
      <c r="F508" s="9">
        <v>45434</v>
      </c>
      <c r="G508" s="9"/>
      <c r="H508" s="9"/>
      <c r="K508" s="10">
        <v>263</v>
      </c>
      <c r="M508" s="10"/>
      <c r="N508" s="10"/>
    </row>
    <row r="509" spans="1:14" x14ac:dyDescent="0.25">
      <c r="A509" t="s">
        <v>2325</v>
      </c>
      <c r="B509" t="s">
        <v>1234</v>
      </c>
      <c r="C509" t="s">
        <v>1454</v>
      </c>
      <c r="D509" t="s">
        <v>2324</v>
      </c>
      <c r="E509" t="s">
        <v>14</v>
      </c>
      <c r="F509" s="9">
        <v>45434</v>
      </c>
      <c r="G509" s="9"/>
      <c r="H509" s="9"/>
      <c r="M509" s="10">
        <v>3.4</v>
      </c>
      <c r="N509" s="10"/>
    </row>
    <row r="510" spans="1:14" x14ac:dyDescent="0.25">
      <c r="A510" t="s">
        <v>2326</v>
      </c>
      <c r="B510" t="s">
        <v>1559</v>
      </c>
      <c r="C510" t="s">
        <v>1560</v>
      </c>
      <c r="D510" t="s">
        <v>2327</v>
      </c>
      <c r="E510" t="s">
        <v>14</v>
      </c>
      <c r="F510" s="11">
        <v>45443</v>
      </c>
      <c r="I510" s="10">
        <v>93.24</v>
      </c>
      <c r="J510" s="10">
        <v>17.760000000000002</v>
      </c>
      <c r="N510" s="10"/>
    </row>
    <row r="511" spans="1:14" x14ac:dyDescent="0.25">
      <c r="A511" t="s">
        <v>2328</v>
      </c>
      <c r="B511" t="s">
        <v>1234</v>
      </c>
      <c r="C511" t="s">
        <v>1874</v>
      </c>
      <c r="D511" t="s">
        <v>2329</v>
      </c>
      <c r="E511" t="s">
        <v>14</v>
      </c>
      <c r="F511" s="9">
        <v>45443</v>
      </c>
      <c r="G511" s="9"/>
      <c r="H511" s="9"/>
      <c r="M511" s="10"/>
      <c r="N511" s="10">
        <v>0.4</v>
      </c>
    </row>
    <row r="512" spans="1:14" x14ac:dyDescent="0.25">
      <c r="A512" t="s">
        <v>2332</v>
      </c>
      <c r="B512" t="s">
        <v>1234</v>
      </c>
      <c r="C512" t="s">
        <v>1454</v>
      </c>
      <c r="D512" t="s">
        <v>2000</v>
      </c>
      <c r="E512" t="s">
        <v>14</v>
      </c>
      <c r="F512" s="9">
        <v>45446</v>
      </c>
      <c r="G512" s="9"/>
      <c r="H512" s="9"/>
      <c r="M512" s="10">
        <v>3.53</v>
      </c>
      <c r="N512" s="10"/>
    </row>
    <row r="513" spans="1:14" x14ac:dyDescent="0.25">
      <c r="A513" t="s">
        <v>2333</v>
      </c>
      <c r="B513" t="s">
        <v>1247</v>
      </c>
      <c r="C513" t="s">
        <v>1632</v>
      </c>
      <c r="D513" t="s">
        <v>2334</v>
      </c>
      <c r="E513" t="s">
        <v>14</v>
      </c>
      <c r="F513" s="11">
        <v>45449</v>
      </c>
      <c r="K513" s="10">
        <v>65.010000000000005</v>
      </c>
    </row>
    <row r="514" spans="1:14" x14ac:dyDescent="0.25">
      <c r="A514" t="s">
        <v>2335</v>
      </c>
      <c r="B514" t="s">
        <v>1247</v>
      </c>
      <c r="C514" t="s">
        <v>1524</v>
      </c>
      <c r="D514" t="s">
        <v>2336</v>
      </c>
      <c r="E514" t="s">
        <v>14</v>
      </c>
      <c r="F514" s="11">
        <v>45464</v>
      </c>
      <c r="M514">
        <v>0.17</v>
      </c>
    </row>
    <row r="515" spans="1:14" x14ac:dyDescent="0.25">
      <c r="A515" t="s">
        <v>2337</v>
      </c>
      <c r="B515" t="s">
        <v>1247</v>
      </c>
      <c r="C515" t="s">
        <v>1283</v>
      </c>
      <c r="D515" t="s">
        <v>2338</v>
      </c>
      <c r="E515" t="s">
        <v>14</v>
      </c>
      <c r="F515" s="11">
        <v>45467</v>
      </c>
      <c r="M515">
        <v>0.01</v>
      </c>
    </row>
    <row r="516" spans="1:14" x14ac:dyDescent="0.25">
      <c r="A516" t="s">
        <v>2339</v>
      </c>
      <c r="B516" t="s">
        <v>1247</v>
      </c>
      <c r="C516" t="s">
        <v>1524</v>
      </c>
      <c r="D516" t="s">
        <v>2340</v>
      </c>
      <c r="E516" t="s">
        <v>14</v>
      </c>
      <c r="F516" s="11">
        <v>45467</v>
      </c>
      <c r="M516">
        <v>0.5</v>
      </c>
    </row>
    <row r="517" spans="1:14" x14ac:dyDescent="0.25">
      <c r="A517" t="s">
        <v>2341</v>
      </c>
      <c r="B517" t="s">
        <v>1247</v>
      </c>
      <c r="C517" t="s">
        <v>1280</v>
      </c>
      <c r="D517" t="s">
        <v>2342</v>
      </c>
      <c r="E517" t="s">
        <v>14</v>
      </c>
      <c r="F517" s="11">
        <v>45467</v>
      </c>
      <c r="M517">
        <v>0.16</v>
      </c>
    </row>
    <row r="518" spans="1:14" x14ac:dyDescent="0.25">
      <c r="A518" t="s">
        <v>2343</v>
      </c>
      <c r="B518" t="s">
        <v>1229</v>
      </c>
      <c r="C518" t="s">
        <v>2344</v>
      </c>
      <c r="D518" t="s">
        <v>2345</v>
      </c>
      <c r="E518" t="s">
        <v>14</v>
      </c>
      <c r="F518" s="9">
        <v>45468</v>
      </c>
      <c r="G518" s="9"/>
      <c r="H518" s="9"/>
      <c r="J518" s="10">
        <v>163.41</v>
      </c>
      <c r="M518" s="10"/>
      <c r="N518" s="10"/>
    </row>
    <row r="519" spans="1:14" x14ac:dyDescent="0.25">
      <c r="A519" t="s">
        <v>2346</v>
      </c>
      <c r="B519" t="s">
        <v>1234</v>
      </c>
      <c r="C519" t="s">
        <v>1268</v>
      </c>
      <c r="D519" t="s">
        <v>2347</v>
      </c>
      <c r="E519" t="s">
        <v>14</v>
      </c>
      <c r="F519" s="9">
        <v>45470</v>
      </c>
      <c r="G519" s="9"/>
      <c r="H519" s="9"/>
      <c r="I519" s="10">
        <v>126.1</v>
      </c>
      <c r="J519" s="10">
        <v>37.67</v>
      </c>
      <c r="M519" s="10"/>
      <c r="N519" s="10"/>
    </row>
    <row r="520" spans="1:14" x14ac:dyDescent="0.25">
      <c r="A520" t="s">
        <v>2348</v>
      </c>
      <c r="B520" t="s">
        <v>1237</v>
      </c>
      <c r="C520" t="s">
        <v>1387</v>
      </c>
      <c r="D520" t="s">
        <v>2349</v>
      </c>
      <c r="E520" t="s">
        <v>14</v>
      </c>
      <c r="F520" s="11">
        <v>45476</v>
      </c>
      <c r="G520" s="11"/>
      <c r="H520" s="11"/>
      <c r="J520" s="10">
        <v>55.03</v>
      </c>
    </row>
    <row r="521" spans="1:14" x14ac:dyDescent="0.25">
      <c r="A521" t="s">
        <v>2350</v>
      </c>
      <c r="B521" t="s">
        <v>1293</v>
      </c>
      <c r="C521" t="s">
        <v>1374</v>
      </c>
      <c r="D521" t="s">
        <v>2351</v>
      </c>
      <c r="E521" t="s">
        <v>14</v>
      </c>
      <c r="F521" s="9">
        <v>45477</v>
      </c>
      <c r="G521" s="9"/>
      <c r="H521" s="9"/>
      <c r="I521" s="10">
        <v>37.51</v>
      </c>
      <c r="J521" s="10">
        <v>27.16</v>
      </c>
      <c r="M521" s="10"/>
      <c r="N521" s="10"/>
    </row>
    <row r="522" spans="1:14" x14ac:dyDescent="0.25">
      <c r="A522" t="s">
        <v>2330</v>
      </c>
      <c r="B522" t="s">
        <v>1559</v>
      </c>
      <c r="C522" t="s">
        <v>745</v>
      </c>
      <c r="D522" t="s">
        <v>2331</v>
      </c>
      <c r="E522" t="s">
        <v>14</v>
      </c>
      <c r="F522" s="9">
        <v>45482</v>
      </c>
      <c r="G522" s="9"/>
      <c r="H522" s="9"/>
      <c r="I522" s="10">
        <v>55.46</v>
      </c>
      <c r="J522" s="10">
        <v>62.6</v>
      </c>
      <c r="M522" s="10"/>
      <c r="N522" s="10"/>
    </row>
    <row r="523" spans="1:14" x14ac:dyDescent="0.25">
      <c r="A523" t="s">
        <v>1646</v>
      </c>
      <c r="B523" t="s">
        <v>1234</v>
      </c>
      <c r="C523" t="s">
        <v>1647</v>
      </c>
      <c r="D523" t="s">
        <v>1648</v>
      </c>
      <c r="E523" t="s">
        <v>14</v>
      </c>
      <c r="F523" s="9">
        <v>45488</v>
      </c>
      <c r="G523" s="9"/>
      <c r="H523" s="9"/>
      <c r="J523" s="10">
        <v>4.8600000000000003</v>
      </c>
      <c r="M523" s="10"/>
      <c r="N523" s="10"/>
    </row>
    <row r="524" spans="1:14" x14ac:dyDescent="0.25">
      <c r="A524" t="s">
        <v>2352</v>
      </c>
      <c r="B524" t="s">
        <v>1234</v>
      </c>
      <c r="C524" t="s">
        <v>1836</v>
      </c>
      <c r="D524" t="s">
        <v>2353</v>
      </c>
      <c r="E524" t="s">
        <v>14</v>
      </c>
      <c r="F524" s="9">
        <v>45488</v>
      </c>
      <c r="G524" s="9"/>
      <c r="H524" s="9"/>
      <c r="M524" s="10"/>
      <c r="N524" s="10">
        <v>0.25</v>
      </c>
    </row>
    <row r="525" spans="1:14" x14ac:dyDescent="0.25">
      <c r="A525" t="s">
        <v>2354</v>
      </c>
      <c r="B525" t="s">
        <v>1234</v>
      </c>
      <c r="C525" t="s">
        <v>1495</v>
      </c>
      <c r="D525" t="s">
        <v>2355</v>
      </c>
      <c r="E525" t="s">
        <v>14</v>
      </c>
      <c r="F525" s="9">
        <v>45490</v>
      </c>
      <c r="G525" s="9"/>
      <c r="H525" s="9"/>
      <c r="K525" s="10">
        <v>18.23</v>
      </c>
      <c r="M525" s="10"/>
      <c r="N525" s="10"/>
    </row>
    <row r="526" spans="1:14" x14ac:dyDescent="0.25">
      <c r="A526" t="s">
        <v>2356</v>
      </c>
      <c r="B526" t="s">
        <v>1229</v>
      </c>
      <c r="C526" t="s">
        <v>2089</v>
      </c>
      <c r="D526" t="s">
        <v>2357</v>
      </c>
      <c r="E526" t="s">
        <v>14</v>
      </c>
      <c r="F526" s="11">
        <v>45491</v>
      </c>
      <c r="J526" s="10">
        <v>56.37</v>
      </c>
    </row>
    <row r="527" spans="1:14" x14ac:dyDescent="0.25">
      <c r="A527" t="s">
        <v>2358</v>
      </c>
      <c r="B527" t="s">
        <v>1247</v>
      </c>
      <c r="C527" t="s">
        <v>1387</v>
      </c>
      <c r="D527" t="s">
        <v>2359</v>
      </c>
      <c r="E527" t="s">
        <v>14</v>
      </c>
      <c r="F527" s="9">
        <v>45495</v>
      </c>
      <c r="G527" s="9"/>
      <c r="H527" s="9"/>
      <c r="M527" s="10"/>
      <c r="N527" s="10">
        <v>1.1000000000000001</v>
      </c>
    </row>
    <row r="528" spans="1:14" x14ac:dyDescent="0.25">
      <c r="A528" t="s">
        <v>2360</v>
      </c>
      <c r="B528" t="s">
        <v>1234</v>
      </c>
      <c r="C528" t="s">
        <v>977</v>
      </c>
      <c r="D528" t="s">
        <v>2361</v>
      </c>
      <c r="E528" t="s">
        <v>14</v>
      </c>
      <c r="F528" s="9">
        <v>45497</v>
      </c>
      <c r="G528" s="9"/>
      <c r="H528" s="9"/>
      <c r="M528" s="10">
        <v>0.4</v>
      </c>
      <c r="N528" s="10"/>
    </row>
    <row r="529" spans="1:16" x14ac:dyDescent="0.25">
      <c r="A529" t="s">
        <v>2362</v>
      </c>
      <c r="B529" t="s">
        <v>1247</v>
      </c>
      <c r="C529" t="s">
        <v>1283</v>
      </c>
      <c r="D529" t="s">
        <v>2363</v>
      </c>
      <c r="E529" t="s">
        <v>14</v>
      </c>
      <c r="F529" s="11">
        <v>45498</v>
      </c>
      <c r="G529" s="11"/>
      <c r="H529" s="11"/>
      <c r="J529" s="10">
        <v>102.67</v>
      </c>
    </row>
    <row r="530" spans="1:16" x14ac:dyDescent="0.25">
      <c r="A530" t="s">
        <v>2364</v>
      </c>
      <c r="B530" t="s">
        <v>1247</v>
      </c>
      <c r="C530" t="s">
        <v>1247</v>
      </c>
      <c r="D530" t="s">
        <v>2365</v>
      </c>
      <c r="E530" t="s">
        <v>14</v>
      </c>
      <c r="F530" s="11">
        <v>45498</v>
      </c>
      <c r="G530" s="11"/>
      <c r="H530" s="11"/>
      <c r="I530" s="10">
        <v>173.89</v>
      </c>
      <c r="J530" s="10">
        <v>93.64</v>
      </c>
    </row>
    <row r="531" spans="1:16" x14ac:dyDescent="0.25">
      <c r="A531" t="s">
        <v>3500</v>
      </c>
      <c r="B531" t="s">
        <v>1234</v>
      </c>
      <c r="C531" t="s">
        <v>977</v>
      </c>
      <c r="D531" t="s">
        <v>3528</v>
      </c>
      <c r="E531" t="s">
        <v>14</v>
      </c>
      <c r="F531" s="11">
        <v>45518</v>
      </c>
      <c r="N531">
        <v>0.2</v>
      </c>
    </row>
    <row r="532" spans="1:16" x14ac:dyDescent="0.25">
      <c r="A532" t="s">
        <v>3501</v>
      </c>
      <c r="B532" t="s">
        <v>1234</v>
      </c>
      <c r="C532" t="s">
        <v>1501</v>
      </c>
      <c r="D532" t="s">
        <v>3529</v>
      </c>
      <c r="E532" t="s">
        <v>14</v>
      </c>
      <c r="F532" s="11">
        <v>45518</v>
      </c>
      <c r="M532">
        <v>7.0000000000000007E-2</v>
      </c>
      <c r="O532" s="10"/>
      <c r="P532" s="10"/>
    </row>
    <row r="533" spans="1:16" x14ac:dyDescent="0.25">
      <c r="A533" t="s">
        <v>3502</v>
      </c>
      <c r="B533" t="s">
        <v>1234</v>
      </c>
      <c r="C533" t="s">
        <v>1283</v>
      </c>
      <c r="D533" t="s">
        <v>3530</v>
      </c>
      <c r="E533" t="s">
        <v>14</v>
      </c>
      <c r="F533" s="11">
        <v>45518</v>
      </c>
      <c r="M533">
        <v>0.12</v>
      </c>
      <c r="O533" s="10"/>
      <c r="P533" s="10"/>
    </row>
    <row r="534" spans="1:16" x14ac:dyDescent="0.25">
      <c r="A534" t="s">
        <v>3503</v>
      </c>
      <c r="B534" t="s">
        <v>1247</v>
      </c>
      <c r="C534" t="s">
        <v>1283</v>
      </c>
      <c r="D534" t="s">
        <v>3531</v>
      </c>
      <c r="E534" t="s">
        <v>14</v>
      </c>
      <c r="F534" s="11">
        <v>45523</v>
      </c>
      <c r="M534">
        <v>0.02</v>
      </c>
      <c r="O534" s="10"/>
      <c r="P534" s="10"/>
    </row>
    <row r="535" spans="1:16" x14ac:dyDescent="0.25">
      <c r="A535" t="s">
        <v>3504</v>
      </c>
      <c r="B535" t="s">
        <v>1293</v>
      </c>
      <c r="C535" t="s">
        <v>3525</v>
      </c>
      <c r="D535" t="s">
        <v>3532</v>
      </c>
      <c r="E535" t="s">
        <v>14</v>
      </c>
      <c r="F535" s="11">
        <v>45533</v>
      </c>
      <c r="I535" s="10">
        <v>74.8</v>
      </c>
      <c r="J535" s="10">
        <v>35.200000000000003</v>
      </c>
      <c r="M535">
        <v>1.3</v>
      </c>
      <c r="O535" s="10"/>
      <c r="P535" s="10"/>
    </row>
    <row r="536" spans="1:16" x14ac:dyDescent="0.25">
      <c r="A536" t="s">
        <v>3505</v>
      </c>
      <c r="B536" t="s">
        <v>1247</v>
      </c>
      <c r="C536" t="s">
        <v>1283</v>
      </c>
      <c r="D536" t="s">
        <v>3533</v>
      </c>
      <c r="E536" t="s">
        <v>14</v>
      </c>
      <c r="F536" s="11">
        <v>45538</v>
      </c>
      <c r="M536">
        <v>0.74</v>
      </c>
      <c r="O536" s="10"/>
      <c r="P536" s="10"/>
    </row>
    <row r="537" spans="1:16" x14ac:dyDescent="0.25">
      <c r="A537" t="s">
        <v>3506</v>
      </c>
      <c r="B537" t="s">
        <v>1247</v>
      </c>
      <c r="C537" t="s">
        <v>1283</v>
      </c>
      <c r="D537" t="s">
        <v>3534</v>
      </c>
      <c r="E537" t="s">
        <v>14</v>
      </c>
      <c r="F537" s="11">
        <v>45538</v>
      </c>
      <c r="M537">
        <v>0.08</v>
      </c>
      <c r="O537" s="10"/>
      <c r="P537" s="10"/>
    </row>
    <row r="538" spans="1:16" x14ac:dyDescent="0.25">
      <c r="A538" t="s">
        <v>3507</v>
      </c>
      <c r="B538" t="s">
        <v>1247</v>
      </c>
      <c r="C538" t="s">
        <v>1632</v>
      </c>
      <c r="D538" t="s">
        <v>3535</v>
      </c>
      <c r="E538" t="s">
        <v>14</v>
      </c>
      <c r="F538" s="11">
        <v>45538</v>
      </c>
      <c r="M538">
        <v>0.08</v>
      </c>
      <c r="O538" s="10"/>
      <c r="P538" s="10"/>
    </row>
    <row r="539" spans="1:16" x14ac:dyDescent="0.25">
      <c r="A539" t="s">
        <v>3508</v>
      </c>
      <c r="B539" t="s">
        <v>1234</v>
      </c>
      <c r="C539" t="s">
        <v>1268</v>
      </c>
      <c r="D539" t="s">
        <v>3536</v>
      </c>
      <c r="E539" t="s">
        <v>14</v>
      </c>
      <c r="F539" s="11">
        <v>45538</v>
      </c>
      <c r="K539" s="10">
        <v>15.3</v>
      </c>
      <c r="O539" s="10"/>
      <c r="P539" s="10"/>
    </row>
    <row r="540" spans="1:16" x14ac:dyDescent="0.25">
      <c r="A540" t="s">
        <v>3509</v>
      </c>
      <c r="B540" t="s">
        <v>1247</v>
      </c>
      <c r="C540" t="s">
        <v>3526</v>
      </c>
      <c r="D540" t="s">
        <v>3537</v>
      </c>
      <c r="E540" t="s">
        <v>14</v>
      </c>
      <c r="F540" s="11">
        <v>45546</v>
      </c>
      <c r="K540" s="10">
        <v>95.3</v>
      </c>
      <c r="L540" s="10">
        <v>47</v>
      </c>
      <c r="M540">
        <v>0.11</v>
      </c>
      <c r="O540" s="10"/>
      <c r="P540" s="10"/>
    </row>
    <row r="541" spans="1:16" x14ac:dyDescent="0.25">
      <c r="A541" t="s">
        <v>3510</v>
      </c>
      <c r="B541" t="s">
        <v>1293</v>
      </c>
      <c r="C541" t="s">
        <v>2317</v>
      </c>
      <c r="D541" t="s">
        <v>2318</v>
      </c>
      <c r="E541" t="s">
        <v>14</v>
      </c>
      <c r="F541" s="11">
        <v>45554</v>
      </c>
      <c r="I541" s="10">
        <v>107.42</v>
      </c>
      <c r="J541" s="10">
        <v>28.55</v>
      </c>
      <c r="M541">
        <v>0.35</v>
      </c>
      <c r="N541">
        <v>2</v>
      </c>
      <c r="O541" s="10"/>
      <c r="P541" s="10"/>
    </row>
    <row r="542" spans="1:16" x14ac:dyDescent="0.25">
      <c r="A542" t="s">
        <v>3511</v>
      </c>
      <c r="B542" t="s">
        <v>1293</v>
      </c>
      <c r="C542" t="s">
        <v>1287</v>
      </c>
      <c r="D542" t="s">
        <v>3538</v>
      </c>
      <c r="E542" t="s">
        <v>14</v>
      </c>
      <c r="F542" s="11">
        <v>45554</v>
      </c>
      <c r="I542" s="10">
        <v>45.35</v>
      </c>
      <c r="J542" s="10">
        <v>5.61</v>
      </c>
      <c r="O542" s="10"/>
      <c r="P542" s="10"/>
    </row>
    <row r="543" spans="1:16" x14ac:dyDescent="0.25">
      <c r="A543" t="s">
        <v>3512</v>
      </c>
      <c r="B543" t="s">
        <v>1293</v>
      </c>
      <c r="C543" t="s">
        <v>891</v>
      </c>
      <c r="D543" t="s">
        <v>3539</v>
      </c>
      <c r="E543" t="s">
        <v>14</v>
      </c>
      <c r="F543" s="11">
        <v>45554</v>
      </c>
      <c r="I543" s="10">
        <v>24.45</v>
      </c>
      <c r="J543" s="10">
        <v>5.37</v>
      </c>
      <c r="O543" s="10"/>
      <c r="P543" s="10"/>
    </row>
    <row r="544" spans="1:16" x14ac:dyDescent="0.25">
      <c r="A544" t="s">
        <v>3513</v>
      </c>
      <c r="B544" t="s">
        <v>1247</v>
      </c>
      <c r="C544" t="s">
        <v>3258</v>
      </c>
      <c r="D544" t="s">
        <v>3540</v>
      </c>
      <c r="E544" t="s">
        <v>14</v>
      </c>
      <c r="F544" s="11">
        <v>45554</v>
      </c>
      <c r="I544" s="10">
        <v>8.2200000000000006</v>
      </c>
      <c r="J544" s="10">
        <v>32.89</v>
      </c>
      <c r="O544" s="10"/>
      <c r="P544" s="10"/>
    </row>
    <row r="545" spans="1:16" x14ac:dyDescent="0.25">
      <c r="A545" t="s">
        <v>3514</v>
      </c>
      <c r="B545" t="s">
        <v>1247</v>
      </c>
      <c r="C545" t="s">
        <v>1262</v>
      </c>
      <c r="D545" t="s">
        <v>3541</v>
      </c>
      <c r="E545" t="s">
        <v>14</v>
      </c>
      <c r="F545" s="11">
        <v>45555</v>
      </c>
      <c r="I545" s="10">
        <v>45.03</v>
      </c>
      <c r="J545" s="10">
        <v>2.37</v>
      </c>
      <c r="O545" s="10"/>
      <c r="P545" s="10"/>
    </row>
    <row r="546" spans="1:16" x14ac:dyDescent="0.25">
      <c r="A546" t="s">
        <v>3519</v>
      </c>
      <c r="B546" t="s">
        <v>1559</v>
      </c>
      <c r="C546" t="s">
        <v>1560</v>
      </c>
      <c r="D546" t="s">
        <v>3545</v>
      </c>
      <c r="E546" t="s">
        <v>14</v>
      </c>
      <c r="F546" s="11">
        <v>45560</v>
      </c>
      <c r="I546" s="10">
        <v>313.83</v>
      </c>
      <c r="J546" s="10">
        <v>200.65</v>
      </c>
      <c r="M546">
        <v>5</v>
      </c>
      <c r="O546" s="10"/>
      <c r="P546" s="10"/>
    </row>
    <row r="547" spans="1:16" x14ac:dyDescent="0.25">
      <c r="A547" t="s">
        <v>3515</v>
      </c>
      <c r="B547" t="s">
        <v>1234</v>
      </c>
      <c r="C547" t="s">
        <v>1268</v>
      </c>
      <c r="D547" t="s">
        <v>3542</v>
      </c>
      <c r="E547" t="s">
        <v>14</v>
      </c>
      <c r="F547" s="11">
        <v>45561</v>
      </c>
      <c r="K547" s="10">
        <v>30.7</v>
      </c>
      <c r="O547" s="10"/>
      <c r="P547" s="10"/>
    </row>
    <row r="548" spans="1:16" x14ac:dyDescent="0.25">
      <c r="A548" t="s">
        <v>3516</v>
      </c>
      <c r="B548" t="s">
        <v>1247</v>
      </c>
      <c r="C548" t="s">
        <v>1751</v>
      </c>
      <c r="D548" t="s">
        <v>2010</v>
      </c>
      <c r="E548" t="s">
        <v>14</v>
      </c>
      <c r="F548" s="11">
        <v>45561</v>
      </c>
      <c r="J548" s="10">
        <v>0.7</v>
      </c>
      <c r="O548" s="10"/>
      <c r="P548" s="10"/>
    </row>
    <row r="549" spans="1:16" x14ac:dyDescent="0.25">
      <c r="A549" t="s">
        <v>3517</v>
      </c>
      <c r="B549" t="s">
        <v>1234</v>
      </c>
      <c r="C549" t="s">
        <v>1478</v>
      </c>
      <c r="D549" t="s">
        <v>3543</v>
      </c>
      <c r="E549" t="s">
        <v>14</v>
      </c>
      <c r="F549" s="11">
        <v>45565</v>
      </c>
      <c r="K549" s="10">
        <v>212</v>
      </c>
      <c r="O549" s="10"/>
      <c r="P549" s="10"/>
    </row>
    <row r="550" spans="1:16" x14ac:dyDescent="0.25">
      <c r="A550" t="s">
        <v>3518</v>
      </c>
      <c r="B550" t="s">
        <v>1234</v>
      </c>
      <c r="C550" t="s">
        <v>1478</v>
      </c>
      <c r="D550" t="s">
        <v>3544</v>
      </c>
      <c r="E550" t="s">
        <v>14</v>
      </c>
      <c r="F550" s="11">
        <v>45565</v>
      </c>
      <c r="M550">
        <v>3.6</v>
      </c>
      <c r="O550" s="10"/>
      <c r="P550" s="10"/>
    </row>
    <row r="551" spans="1:16" x14ac:dyDescent="0.25">
      <c r="A551" t="s">
        <v>3520</v>
      </c>
      <c r="B551" t="s">
        <v>1234</v>
      </c>
      <c r="C551" t="s">
        <v>2280</v>
      </c>
      <c r="D551" t="s">
        <v>3546</v>
      </c>
      <c r="E551" t="s">
        <v>14</v>
      </c>
      <c r="F551" s="11">
        <v>45588</v>
      </c>
      <c r="J551" s="10">
        <v>17.39</v>
      </c>
      <c r="O551" s="10"/>
      <c r="P551" s="10"/>
    </row>
    <row r="552" spans="1:16" x14ac:dyDescent="0.25">
      <c r="A552" t="s">
        <v>3521</v>
      </c>
      <c r="B552" t="s">
        <v>1247</v>
      </c>
      <c r="C552" t="s">
        <v>1283</v>
      </c>
      <c r="D552" t="s">
        <v>3547</v>
      </c>
      <c r="E552" t="s">
        <v>14</v>
      </c>
      <c r="F552" s="11">
        <v>45588</v>
      </c>
      <c r="M552">
        <v>0.09</v>
      </c>
      <c r="O552" s="10"/>
      <c r="P552" s="10"/>
    </row>
    <row r="553" spans="1:16" x14ac:dyDescent="0.25">
      <c r="A553" t="s">
        <v>3522</v>
      </c>
      <c r="B553" t="s">
        <v>1234</v>
      </c>
      <c r="C553" t="s">
        <v>1709</v>
      </c>
      <c r="D553" t="s">
        <v>1710</v>
      </c>
      <c r="E553" t="s">
        <v>14</v>
      </c>
      <c r="F553" s="11">
        <v>45595</v>
      </c>
      <c r="M553">
        <v>0.8</v>
      </c>
      <c r="O553" s="10"/>
      <c r="P553" s="10"/>
    </row>
    <row r="554" spans="1:16" x14ac:dyDescent="0.25">
      <c r="A554" t="s">
        <v>3524</v>
      </c>
      <c r="B554" t="s">
        <v>1234</v>
      </c>
      <c r="C554" t="s">
        <v>3527</v>
      </c>
      <c r="D554" t="s">
        <v>3549</v>
      </c>
      <c r="E554" t="s">
        <v>14</v>
      </c>
      <c r="F554" s="11">
        <v>45595</v>
      </c>
      <c r="M554">
        <v>1.7</v>
      </c>
      <c r="O554" s="10"/>
      <c r="P554" s="10"/>
    </row>
    <row r="555" spans="1:16" x14ac:dyDescent="0.25">
      <c r="A555" t="s">
        <v>3523</v>
      </c>
      <c r="B555" t="s">
        <v>1234</v>
      </c>
      <c r="C555" t="s">
        <v>977</v>
      </c>
      <c r="D555" t="s">
        <v>3548</v>
      </c>
      <c r="E555" t="s">
        <v>14</v>
      </c>
      <c r="F555" s="11">
        <v>45596</v>
      </c>
      <c r="M555">
        <v>1.44</v>
      </c>
      <c r="O555" s="10"/>
      <c r="P555" s="10"/>
    </row>
    <row r="556" spans="1:16" x14ac:dyDescent="0.25">
      <c r="A556" t="s">
        <v>3562</v>
      </c>
      <c r="B556" t="s">
        <v>1247</v>
      </c>
      <c r="C556" t="s">
        <v>1358</v>
      </c>
      <c r="D556" t="s">
        <v>3563</v>
      </c>
      <c r="E556" t="s">
        <v>14</v>
      </c>
      <c r="F556" s="11">
        <v>45609</v>
      </c>
      <c r="I556" s="10">
        <v>9.8699999999999992</v>
      </c>
      <c r="J556" s="10">
        <v>8.41</v>
      </c>
      <c r="O556" s="10"/>
      <c r="P556" s="10"/>
    </row>
    <row r="557" spans="1:16" x14ac:dyDescent="0.25">
      <c r="A557" t="s">
        <v>3564</v>
      </c>
      <c r="B557" t="s">
        <v>1234</v>
      </c>
      <c r="C557" t="s">
        <v>1306</v>
      </c>
      <c r="D557" t="s">
        <v>3565</v>
      </c>
      <c r="E557" t="s">
        <v>14</v>
      </c>
      <c r="F557" s="11">
        <v>45614</v>
      </c>
      <c r="M557">
        <v>0.2</v>
      </c>
      <c r="O557" s="10"/>
      <c r="P557" s="10"/>
    </row>
    <row r="558" spans="1:16" x14ac:dyDescent="0.25">
      <c r="A558" t="s">
        <v>3566</v>
      </c>
      <c r="B558" t="s">
        <v>1247</v>
      </c>
      <c r="C558" t="s">
        <v>1280</v>
      </c>
      <c r="D558" t="s">
        <v>3567</v>
      </c>
      <c r="E558" t="s">
        <v>14</v>
      </c>
      <c r="F558" s="11">
        <v>45616</v>
      </c>
      <c r="M558">
        <v>0.1</v>
      </c>
      <c r="O558" s="10"/>
      <c r="P558" s="10"/>
    </row>
    <row r="559" spans="1:16" x14ac:dyDescent="0.25">
      <c r="A559" t="s">
        <v>3568</v>
      </c>
      <c r="B559" t="s">
        <v>1247</v>
      </c>
      <c r="C559" t="s">
        <v>967</v>
      </c>
      <c r="D559" t="s">
        <v>3569</v>
      </c>
      <c r="E559" t="s">
        <v>14</v>
      </c>
      <c r="F559" s="11">
        <v>45615</v>
      </c>
      <c r="M559">
        <v>2.2000000000000002</v>
      </c>
      <c r="N559">
        <v>0.5</v>
      </c>
      <c r="O559" s="10"/>
      <c r="P559" s="10"/>
    </row>
    <row r="560" spans="1:16" x14ac:dyDescent="0.25">
      <c r="A560" t="s">
        <v>3570</v>
      </c>
      <c r="B560" t="s">
        <v>1234</v>
      </c>
      <c r="C560" t="s">
        <v>1427</v>
      </c>
      <c r="D560" t="s">
        <v>3571</v>
      </c>
      <c r="E560" t="s">
        <v>14</v>
      </c>
      <c r="F560" s="11">
        <v>45629</v>
      </c>
      <c r="I560" s="10">
        <v>1.26</v>
      </c>
      <c r="J560" s="10">
        <v>24.04</v>
      </c>
      <c r="O560" s="10"/>
      <c r="P560" s="10"/>
    </row>
    <row r="561" spans="1:16" x14ac:dyDescent="0.25">
      <c r="A561" t="s">
        <v>3572</v>
      </c>
      <c r="B561" t="s">
        <v>1234</v>
      </c>
      <c r="C561" t="s">
        <v>1306</v>
      </c>
      <c r="D561" t="s">
        <v>3573</v>
      </c>
      <c r="E561" t="s">
        <v>14</v>
      </c>
      <c r="F561" s="11">
        <v>45632</v>
      </c>
      <c r="M561">
        <v>0.04</v>
      </c>
      <c r="O561" s="10"/>
      <c r="P561" s="10"/>
    </row>
    <row r="562" spans="1:16" x14ac:dyDescent="0.25">
      <c r="A562" t="s">
        <v>3574</v>
      </c>
      <c r="B562" t="s">
        <v>1234</v>
      </c>
      <c r="C562" t="s">
        <v>1268</v>
      </c>
      <c r="D562" t="s">
        <v>3575</v>
      </c>
      <c r="E562" t="s">
        <v>14</v>
      </c>
      <c r="F562" s="11">
        <v>45631</v>
      </c>
      <c r="K562" s="10">
        <v>20</v>
      </c>
      <c r="O562" s="10"/>
      <c r="P562" s="10"/>
    </row>
    <row r="563" spans="1:16" x14ac:dyDescent="0.25">
      <c r="A563" t="s">
        <v>3576</v>
      </c>
      <c r="B563" t="s">
        <v>1234</v>
      </c>
      <c r="C563" t="s">
        <v>3577</v>
      </c>
      <c r="D563" t="s">
        <v>3578</v>
      </c>
      <c r="E563" t="s">
        <v>14</v>
      </c>
      <c r="F563" s="11">
        <v>45632</v>
      </c>
      <c r="M563">
        <v>0.99</v>
      </c>
      <c r="O563" s="10"/>
      <c r="P563" s="10"/>
    </row>
    <row r="564" spans="1:16" x14ac:dyDescent="0.25">
      <c r="A564" t="s">
        <v>3574</v>
      </c>
      <c r="B564" t="s">
        <v>1234</v>
      </c>
      <c r="C564" t="s">
        <v>1268</v>
      </c>
      <c r="D564" t="s">
        <v>3575</v>
      </c>
      <c r="E564" t="s">
        <v>14</v>
      </c>
      <c r="F564" s="11">
        <v>45631</v>
      </c>
      <c r="J564" s="10">
        <v>68.61</v>
      </c>
      <c r="O564" s="10"/>
      <c r="P564" s="10"/>
    </row>
    <row r="565" spans="1:16" x14ac:dyDescent="0.25">
      <c r="A565" t="s">
        <v>3579</v>
      </c>
      <c r="B565" t="s">
        <v>1293</v>
      </c>
      <c r="C565" t="s">
        <v>1250</v>
      </c>
      <c r="D565" t="s">
        <v>3580</v>
      </c>
      <c r="E565" t="s">
        <v>14</v>
      </c>
      <c r="F565" s="11">
        <v>45631</v>
      </c>
      <c r="M565">
        <v>1.47</v>
      </c>
      <c r="O565" s="10"/>
      <c r="P565" s="10"/>
    </row>
    <row r="566" spans="1:16" x14ac:dyDescent="0.25">
      <c r="A566" t="s">
        <v>3581</v>
      </c>
      <c r="B566" t="s">
        <v>1247</v>
      </c>
      <c r="C566" t="s">
        <v>1283</v>
      </c>
      <c r="D566" t="s">
        <v>3582</v>
      </c>
      <c r="E566" t="s">
        <v>14</v>
      </c>
      <c r="F566" s="11">
        <v>45638</v>
      </c>
      <c r="M566">
        <v>0.36</v>
      </c>
      <c r="O566" s="10"/>
      <c r="P566" s="10"/>
    </row>
    <row r="567" spans="1:16" x14ac:dyDescent="0.25">
      <c r="A567" t="s">
        <v>3583</v>
      </c>
      <c r="B567" t="s">
        <v>1293</v>
      </c>
      <c r="C567" t="s">
        <v>1470</v>
      </c>
      <c r="D567" t="s">
        <v>3584</v>
      </c>
      <c r="E567" t="s">
        <v>14</v>
      </c>
      <c r="F567" s="11">
        <v>45644</v>
      </c>
      <c r="J567" s="10">
        <v>63.59</v>
      </c>
      <c r="O567" s="10"/>
      <c r="P567" s="10"/>
    </row>
    <row r="568" spans="1:16" x14ac:dyDescent="0.25">
      <c r="A568" t="s">
        <v>3585</v>
      </c>
      <c r="B568" t="s">
        <v>1234</v>
      </c>
      <c r="C568" t="s">
        <v>1326</v>
      </c>
      <c r="D568" t="s">
        <v>3586</v>
      </c>
      <c r="E568" t="s">
        <v>14</v>
      </c>
      <c r="F568" s="11">
        <v>45645</v>
      </c>
      <c r="J568" s="10">
        <v>128.09</v>
      </c>
      <c r="O568" s="10"/>
      <c r="P568" s="10"/>
    </row>
    <row r="569" spans="1:16" x14ac:dyDescent="0.25">
      <c r="A569" t="s">
        <v>3587</v>
      </c>
      <c r="B569" t="s">
        <v>1234</v>
      </c>
      <c r="C569" t="s">
        <v>1495</v>
      </c>
      <c r="D569" t="s">
        <v>3588</v>
      </c>
      <c r="E569" t="s">
        <v>14</v>
      </c>
      <c r="F569" s="11">
        <v>45644</v>
      </c>
      <c r="I569" s="10">
        <v>12.89</v>
      </c>
      <c r="J569" s="10">
        <v>130.33000000000001</v>
      </c>
      <c r="M569">
        <v>3.08</v>
      </c>
      <c r="O569" s="10"/>
      <c r="P569" s="10"/>
    </row>
    <row r="570" spans="1:16" x14ac:dyDescent="0.25">
      <c r="A570" t="s">
        <v>3589</v>
      </c>
      <c r="B570" t="s">
        <v>1234</v>
      </c>
      <c r="C570" t="s">
        <v>1509</v>
      </c>
      <c r="D570" t="s">
        <v>3590</v>
      </c>
      <c r="E570" t="s">
        <v>14</v>
      </c>
      <c r="F570" s="11">
        <v>45671</v>
      </c>
      <c r="K570" s="10">
        <v>2.86</v>
      </c>
      <c r="L570" s="10">
        <v>3.22</v>
      </c>
      <c r="O570" s="10"/>
      <c r="P570" s="10"/>
    </row>
    <row r="571" spans="1:16" x14ac:dyDescent="0.25">
      <c r="A571" t="s">
        <v>2233</v>
      </c>
      <c r="B571" t="s">
        <v>1247</v>
      </c>
      <c r="C571" t="s">
        <v>1283</v>
      </c>
      <c r="D571" t="s">
        <v>3591</v>
      </c>
      <c r="E571" t="s">
        <v>14</v>
      </c>
      <c r="F571" s="11">
        <v>45671</v>
      </c>
      <c r="K571" s="10">
        <v>1.2</v>
      </c>
      <c r="O571" s="10"/>
      <c r="P571" s="10"/>
    </row>
    <row r="572" spans="1:16" x14ac:dyDescent="0.25">
      <c r="A572" t="s">
        <v>3592</v>
      </c>
      <c r="B572" t="s">
        <v>1234</v>
      </c>
      <c r="C572" t="s">
        <v>1501</v>
      </c>
      <c r="D572" t="s">
        <v>3593</v>
      </c>
      <c r="E572" t="s">
        <v>14</v>
      </c>
      <c r="F572" s="11">
        <v>45671</v>
      </c>
      <c r="J572" s="10">
        <v>1.63</v>
      </c>
      <c r="O572" s="10"/>
      <c r="P572" s="10"/>
    </row>
    <row r="573" spans="1:16" x14ac:dyDescent="0.25">
      <c r="A573" t="s">
        <v>3594</v>
      </c>
      <c r="B573" t="s">
        <v>1247</v>
      </c>
      <c r="C573" t="s">
        <v>1280</v>
      </c>
      <c r="D573" t="s">
        <v>3595</v>
      </c>
      <c r="E573" t="s">
        <v>14</v>
      </c>
      <c r="F573" s="11">
        <v>45671</v>
      </c>
      <c r="I573" s="10">
        <v>11</v>
      </c>
      <c r="J573" s="10">
        <v>1.36</v>
      </c>
      <c r="O573" s="10"/>
      <c r="P573" s="10"/>
    </row>
    <row r="574" spans="1:16" x14ac:dyDescent="0.25">
      <c r="A574" t="s">
        <v>3596</v>
      </c>
      <c r="B574" t="s">
        <v>1293</v>
      </c>
      <c r="C574" t="s">
        <v>1459</v>
      </c>
      <c r="D574" t="s">
        <v>3597</v>
      </c>
      <c r="E574" t="s">
        <v>14</v>
      </c>
      <c r="F574" s="11">
        <v>45674</v>
      </c>
      <c r="I574" s="10">
        <v>97.65</v>
      </c>
      <c r="J574" s="10">
        <v>86.6</v>
      </c>
      <c r="O574" s="10"/>
      <c r="P574" s="10"/>
    </row>
    <row r="575" spans="1:16" x14ac:dyDescent="0.25">
      <c r="A575" t="s">
        <v>2348</v>
      </c>
      <c r="B575" t="s">
        <v>1293</v>
      </c>
      <c r="C575" t="s">
        <v>1387</v>
      </c>
      <c r="D575" t="s">
        <v>3598</v>
      </c>
      <c r="E575" t="s">
        <v>14</v>
      </c>
      <c r="F575" s="11">
        <v>45681</v>
      </c>
      <c r="I575" s="10">
        <v>0.11</v>
      </c>
      <c r="J575" s="10">
        <v>0.95</v>
      </c>
      <c r="O575" s="10"/>
      <c r="P575" s="10"/>
    </row>
    <row r="576" spans="1:16" x14ac:dyDescent="0.25">
      <c r="A576" t="s">
        <v>3599</v>
      </c>
      <c r="B576" t="s">
        <v>1293</v>
      </c>
      <c r="C576" t="s">
        <v>1250</v>
      </c>
      <c r="D576" t="s">
        <v>3600</v>
      </c>
      <c r="E576" t="s">
        <v>14</v>
      </c>
      <c r="F576" s="11">
        <v>45680</v>
      </c>
      <c r="J576" s="10">
        <v>300</v>
      </c>
      <c r="O576" s="10"/>
      <c r="P576" s="10"/>
    </row>
    <row r="577" spans="1:16" x14ac:dyDescent="0.25">
      <c r="A577" t="s">
        <v>3601</v>
      </c>
      <c r="B577" t="s">
        <v>1559</v>
      </c>
      <c r="C577" t="s">
        <v>1411</v>
      </c>
      <c r="D577" t="s">
        <v>3602</v>
      </c>
      <c r="E577" t="s">
        <v>14</v>
      </c>
      <c r="F577" s="11">
        <v>45680</v>
      </c>
      <c r="I577" s="10">
        <v>33.85</v>
      </c>
      <c r="J577" s="10">
        <v>13.17</v>
      </c>
      <c r="O577" s="10"/>
      <c r="P577" s="10"/>
    </row>
    <row r="578" spans="1:16" x14ac:dyDescent="0.25">
      <c r="A578" t="s">
        <v>3603</v>
      </c>
      <c r="B578" t="s">
        <v>1559</v>
      </c>
      <c r="C578" t="s">
        <v>1560</v>
      </c>
      <c r="D578" t="s">
        <v>3604</v>
      </c>
      <c r="E578" t="s">
        <v>14</v>
      </c>
      <c r="F578" s="11">
        <v>45685</v>
      </c>
      <c r="I578" s="10">
        <v>20.76</v>
      </c>
      <c r="J578" s="10">
        <v>24.37</v>
      </c>
      <c r="O578" s="10"/>
      <c r="P578" s="10"/>
    </row>
    <row r="579" spans="1:16" x14ac:dyDescent="0.25">
      <c r="A579" t="s">
        <v>3719</v>
      </c>
      <c r="B579" t="s">
        <v>1234</v>
      </c>
      <c r="C579" t="s">
        <v>1326</v>
      </c>
      <c r="D579" t="s">
        <v>3720</v>
      </c>
      <c r="E579" t="s">
        <v>3721</v>
      </c>
      <c r="F579" s="11">
        <v>45694</v>
      </c>
      <c r="M579" s="10">
        <v>4</v>
      </c>
      <c r="N579" s="10"/>
      <c r="O579" s="10"/>
      <c r="P579" s="10"/>
    </row>
    <row r="580" spans="1:16" x14ac:dyDescent="0.25">
      <c r="A580" t="s">
        <v>3722</v>
      </c>
      <c r="B580" t="s">
        <v>1234</v>
      </c>
      <c r="C580" t="s">
        <v>1326</v>
      </c>
      <c r="D580" t="s">
        <v>3720</v>
      </c>
      <c r="E580" t="s">
        <v>3721</v>
      </c>
      <c r="F580" s="11">
        <v>45694</v>
      </c>
      <c r="K580" s="10">
        <v>7.7</v>
      </c>
      <c r="M580" s="10"/>
      <c r="N580" s="10"/>
      <c r="O580" s="10"/>
      <c r="P580" s="10"/>
    </row>
    <row r="581" spans="1:16" x14ac:dyDescent="0.25">
      <c r="A581" t="s">
        <v>3723</v>
      </c>
      <c r="B581" t="s">
        <v>1247</v>
      </c>
      <c r="C581" t="s">
        <v>1632</v>
      </c>
      <c r="D581" t="s">
        <v>3724</v>
      </c>
      <c r="E581" t="s">
        <v>3721</v>
      </c>
      <c r="F581" s="11">
        <v>45691</v>
      </c>
      <c r="M581" s="10">
        <v>0.5</v>
      </c>
      <c r="N581" s="10"/>
      <c r="O581" s="10"/>
      <c r="P581" s="10"/>
    </row>
    <row r="582" spans="1:16" x14ac:dyDescent="0.25">
      <c r="A582" t="s">
        <v>3725</v>
      </c>
      <c r="B582" t="s">
        <v>1234</v>
      </c>
      <c r="C582" t="s">
        <v>1268</v>
      </c>
      <c r="D582" t="s">
        <v>3726</v>
      </c>
      <c r="E582" t="s">
        <v>3721</v>
      </c>
      <c r="F582" s="11">
        <v>45701</v>
      </c>
      <c r="I582" s="10">
        <v>78.02</v>
      </c>
      <c r="J582" s="10">
        <v>28.86</v>
      </c>
      <c r="M582" s="10"/>
      <c r="N582" s="10"/>
      <c r="O582" s="10"/>
      <c r="P582" s="10"/>
    </row>
    <row r="583" spans="1:16" x14ac:dyDescent="0.25">
      <c r="A583" t="s">
        <v>3727</v>
      </c>
      <c r="B583" t="s">
        <v>1247</v>
      </c>
      <c r="C583" t="s">
        <v>1280</v>
      </c>
      <c r="D583" t="s">
        <v>3728</v>
      </c>
      <c r="E583" t="s">
        <v>3721</v>
      </c>
      <c r="F583" s="11">
        <v>45705</v>
      </c>
      <c r="M583" s="10">
        <v>0.85</v>
      </c>
      <c r="N583" s="10"/>
      <c r="O583" s="10"/>
      <c r="P583" s="10"/>
    </row>
    <row r="584" spans="1:16" x14ac:dyDescent="0.25">
      <c r="A584" t="s">
        <v>3729</v>
      </c>
      <c r="B584" t="s">
        <v>1247</v>
      </c>
      <c r="C584" t="s">
        <v>1524</v>
      </c>
      <c r="D584" t="s">
        <v>3730</v>
      </c>
      <c r="E584" t="s">
        <v>3721</v>
      </c>
      <c r="F584" s="11">
        <v>45705</v>
      </c>
      <c r="M584" s="10">
        <v>0.04</v>
      </c>
      <c r="N584" s="10"/>
      <c r="O584" s="10"/>
      <c r="P584" s="10"/>
    </row>
    <row r="585" spans="1:16" x14ac:dyDescent="0.25">
      <c r="A585" t="s">
        <v>3731</v>
      </c>
      <c r="B585" t="s">
        <v>1234</v>
      </c>
      <c r="C585" t="s">
        <v>1734</v>
      </c>
      <c r="D585" t="s">
        <v>3732</v>
      </c>
      <c r="E585" t="s">
        <v>3721</v>
      </c>
      <c r="F585" s="11">
        <v>45708</v>
      </c>
      <c r="M585" s="10">
        <v>3.43</v>
      </c>
      <c r="N585" s="10"/>
      <c r="O585" s="10"/>
      <c r="P585" s="10"/>
    </row>
    <row r="586" spans="1:16" x14ac:dyDescent="0.25">
      <c r="A586" t="s">
        <v>3733</v>
      </c>
      <c r="B586" t="s">
        <v>1234</v>
      </c>
      <c r="C586" t="s">
        <v>3734</v>
      </c>
      <c r="D586" t="s">
        <v>3735</v>
      </c>
      <c r="E586" t="s">
        <v>3721</v>
      </c>
      <c r="F586" s="11">
        <v>45709</v>
      </c>
      <c r="J586" s="10">
        <v>6.2</v>
      </c>
      <c r="M586" s="10"/>
      <c r="N586" s="10"/>
      <c r="O586" s="10"/>
      <c r="P586" s="10"/>
    </row>
    <row r="587" spans="1:16" x14ac:dyDescent="0.25">
      <c r="A587" t="s">
        <v>3736</v>
      </c>
      <c r="B587" t="s">
        <v>1247</v>
      </c>
      <c r="C587" t="s">
        <v>1524</v>
      </c>
      <c r="D587" t="s">
        <v>3737</v>
      </c>
      <c r="E587" t="s">
        <v>3721</v>
      </c>
      <c r="F587" s="11">
        <v>45727</v>
      </c>
      <c r="M587" s="10">
        <v>0.04</v>
      </c>
      <c r="N587" s="10"/>
      <c r="O587" s="10"/>
      <c r="P587" s="10"/>
    </row>
    <row r="588" spans="1:16" x14ac:dyDescent="0.25">
      <c r="A588" t="s">
        <v>3738</v>
      </c>
      <c r="B588" t="s">
        <v>1293</v>
      </c>
      <c r="C588" t="s">
        <v>1415</v>
      </c>
      <c r="D588" t="s">
        <v>3739</v>
      </c>
      <c r="E588" t="s">
        <v>3721</v>
      </c>
      <c r="F588" s="11">
        <v>45728</v>
      </c>
      <c r="M588" s="10">
        <v>1.99</v>
      </c>
      <c r="N588" s="10"/>
      <c r="O588" s="10"/>
      <c r="P588" s="10"/>
    </row>
    <row r="589" spans="1:16" x14ac:dyDescent="0.25">
      <c r="A589" t="s">
        <v>3740</v>
      </c>
      <c r="B589" t="s">
        <v>1247</v>
      </c>
      <c r="C589" t="s">
        <v>1751</v>
      </c>
      <c r="D589" t="s">
        <v>3741</v>
      </c>
      <c r="E589" t="s">
        <v>3721</v>
      </c>
      <c r="F589" s="11">
        <v>45730</v>
      </c>
      <c r="M589" s="10">
        <v>0.37</v>
      </c>
      <c r="N589" s="10"/>
      <c r="O589" s="10"/>
      <c r="P589" s="10"/>
    </row>
    <row r="590" spans="1:16" x14ac:dyDescent="0.25">
      <c r="A590" t="s">
        <v>3742</v>
      </c>
      <c r="B590" t="s">
        <v>1293</v>
      </c>
      <c r="C590" t="s">
        <v>1729</v>
      </c>
      <c r="D590" t="s">
        <v>3743</v>
      </c>
      <c r="E590" t="s">
        <v>3721</v>
      </c>
      <c r="F590" s="11">
        <v>45733</v>
      </c>
      <c r="M590" s="10">
        <v>1.82</v>
      </c>
      <c r="N590" s="10"/>
      <c r="O590" s="10"/>
      <c r="P590" s="10"/>
    </row>
    <row r="591" spans="1:16" x14ac:dyDescent="0.25">
      <c r="A591" t="s">
        <v>3744</v>
      </c>
      <c r="B591" t="s">
        <v>1234</v>
      </c>
      <c r="C591" t="s">
        <v>3745</v>
      </c>
      <c r="D591" t="s">
        <v>3746</v>
      </c>
      <c r="E591" t="s">
        <v>3721</v>
      </c>
      <c r="F591" s="11">
        <v>45735</v>
      </c>
      <c r="J591" s="10">
        <v>50</v>
      </c>
      <c r="M591" s="10"/>
      <c r="N591" s="10"/>
      <c r="O591" s="10"/>
      <c r="P591" s="10"/>
    </row>
    <row r="592" spans="1:16" x14ac:dyDescent="0.25">
      <c r="A592" t="s">
        <v>3747</v>
      </c>
      <c r="B592" t="s">
        <v>1247</v>
      </c>
      <c r="C592" t="s">
        <v>2012</v>
      </c>
      <c r="D592" t="s">
        <v>3529</v>
      </c>
      <c r="E592" t="s">
        <v>3721</v>
      </c>
      <c r="F592" s="11">
        <v>45737</v>
      </c>
      <c r="M592" s="10">
        <v>0.06</v>
      </c>
      <c r="N592" s="10">
        <v>0.5</v>
      </c>
      <c r="O592" s="10"/>
      <c r="P592" s="10"/>
    </row>
    <row r="593" spans="1:16" x14ac:dyDescent="0.25">
      <c r="A593" t="s">
        <v>3748</v>
      </c>
      <c r="B593" t="s">
        <v>1293</v>
      </c>
      <c r="C593" t="s">
        <v>1459</v>
      </c>
      <c r="D593" t="s">
        <v>3749</v>
      </c>
      <c r="E593" t="s">
        <v>3721</v>
      </c>
      <c r="F593" s="11">
        <v>45742</v>
      </c>
      <c r="M593" s="10">
        <v>1.5</v>
      </c>
      <c r="N593" s="10"/>
      <c r="O593" s="10"/>
      <c r="P593" s="10"/>
    </row>
    <row r="594" spans="1:16" x14ac:dyDescent="0.25">
      <c r="A594" t="s">
        <v>3750</v>
      </c>
      <c r="B594" t="s">
        <v>1247</v>
      </c>
      <c r="C594" t="s">
        <v>1283</v>
      </c>
      <c r="D594" t="s">
        <v>3751</v>
      </c>
      <c r="E594" t="s">
        <v>3721</v>
      </c>
      <c r="F594" s="11">
        <v>45743</v>
      </c>
      <c r="M594" s="10">
        <v>0.01</v>
      </c>
      <c r="N594" s="10"/>
      <c r="O594" s="10"/>
      <c r="P594" s="10"/>
    </row>
    <row r="595" spans="1:16" x14ac:dyDescent="0.25">
      <c r="A595" t="s">
        <v>3752</v>
      </c>
      <c r="B595" t="s">
        <v>1247</v>
      </c>
      <c r="C595" t="s">
        <v>1283</v>
      </c>
      <c r="D595" t="s">
        <v>3753</v>
      </c>
      <c r="E595" t="s">
        <v>3721</v>
      </c>
      <c r="F595" s="11">
        <v>45743</v>
      </c>
      <c r="M595" s="10">
        <v>1.49</v>
      </c>
      <c r="N595" s="10"/>
      <c r="O595" s="10"/>
      <c r="P595" s="10"/>
    </row>
    <row r="596" spans="1:16" x14ac:dyDescent="0.25">
      <c r="A596" t="s">
        <v>3754</v>
      </c>
      <c r="B596" t="s">
        <v>1247</v>
      </c>
      <c r="C596" t="s">
        <v>1283</v>
      </c>
      <c r="D596" t="s">
        <v>3755</v>
      </c>
      <c r="E596" t="s">
        <v>3721</v>
      </c>
      <c r="F596" s="11">
        <v>45743</v>
      </c>
      <c r="M596" s="10">
        <v>0.01</v>
      </c>
      <c r="N596" s="10"/>
      <c r="O596" s="10"/>
      <c r="P596" s="10"/>
    </row>
    <row r="597" spans="1:16" x14ac:dyDescent="0.25">
      <c r="A597" t="s">
        <v>3756</v>
      </c>
      <c r="B597" t="s">
        <v>1247</v>
      </c>
      <c r="C597" t="s">
        <v>1524</v>
      </c>
      <c r="D597" t="s">
        <v>2336</v>
      </c>
      <c r="E597" t="s">
        <v>3721</v>
      </c>
      <c r="F597" s="11">
        <v>45749</v>
      </c>
      <c r="M597" s="10">
        <v>0.59</v>
      </c>
      <c r="N597" s="10"/>
      <c r="O597" s="10"/>
      <c r="P597" s="10"/>
    </row>
    <row r="598" spans="1:16" x14ac:dyDescent="0.25">
      <c r="A598" t="s">
        <v>3757</v>
      </c>
      <c r="B598" t="s">
        <v>1247</v>
      </c>
      <c r="C598" t="s">
        <v>1751</v>
      </c>
      <c r="D598" t="s">
        <v>3758</v>
      </c>
      <c r="E598" t="s">
        <v>3721</v>
      </c>
      <c r="F598" s="11">
        <v>45750</v>
      </c>
      <c r="M598" s="10">
        <v>0.31</v>
      </c>
      <c r="N598" s="10"/>
      <c r="O598" s="10"/>
      <c r="P598" s="10"/>
    </row>
    <row r="599" spans="1:16" x14ac:dyDescent="0.25">
      <c r="A599" t="s">
        <v>3759</v>
      </c>
      <c r="B599" t="s">
        <v>1247</v>
      </c>
      <c r="C599" t="s">
        <v>3760</v>
      </c>
      <c r="D599" t="s">
        <v>3761</v>
      </c>
      <c r="E599" t="s">
        <v>3721</v>
      </c>
      <c r="F599" s="11">
        <v>45750</v>
      </c>
      <c r="M599" s="10">
        <v>0.08</v>
      </c>
      <c r="N599" s="10"/>
      <c r="O599" s="10"/>
      <c r="P599" s="10"/>
    </row>
    <row r="600" spans="1:16" x14ac:dyDescent="0.25">
      <c r="A600" t="s">
        <v>3762</v>
      </c>
      <c r="B600" t="s">
        <v>1293</v>
      </c>
      <c r="C600" t="s">
        <v>1256</v>
      </c>
      <c r="D600" t="s">
        <v>3763</v>
      </c>
      <c r="E600" t="s">
        <v>3721</v>
      </c>
      <c r="F600" s="11">
        <v>45750</v>
      </c>
      <c r="M600" s="10">
        <v>1.36</v>
      </c>
      <c r="N600" s="10"/>
      <c r="O600" s="10"/>
      <c r="P600" s="10"/>
    </row>
    <row r="601" spans="1:16" x14ac:dyDescent="0.25">
      <c r="A601" t="s">
        <v>3764</v>
      </c>
      <c r="B601" t="s">
        <v>1234</v>
      </c>
      <c r="C601" t="s">
        <v>1832</v>
      </c>
      <c r="D601" t="s">
        <v>3765</v>
      </c>
      <c r="E601" t="s">
        <v>3721</v>
      </c>
      <c r="F601" s="11">
        <v>45776</v>
      </c>
      <c r="K601" s="10">
        <v>109.59</v>
      </c>
      <c r="M601" s="10"/>
      <c r="N601" s="10"/>
      <c r="O601" s="10"/>
      <c r="P601" s="10"/>
    </row>
    <row r="602" spans="1:16" x14ac:dyDescent="0.25">
      <c r="A602" t="s">
        <v>3861</v>
      </c>
      <c r="B602" t="s">
        <v>1247</v>
      </c>
      <c r="C602" t="s">
        <v>1317</v>
      </c>
      <c r="D602" t="s">
        <v>3862</v>
      </c>
      <c r="E602" t="s">
        <v>3721</v>
      </c>
      <c r="F602" s="11">
        <v>45784</v>
      </c>
      <c r="M602">
        <v>0.08</v>
      </c>
      <c r="O602" s="10"/>
      <c r="P602" s="10"/>
    </row>
    <row r="603" spans="1:16" x14ac:dyDescent="0.25">
      <c r="A603" t="s">
        <v>3863</v>
      </c>
      <c r="B603" t="s">
        <v>1247</v>
      </c>
      <c r="C603" t="s">
        <v>3864</v>
      </c>
      <c r="D603" t="s">
        <v>3865</v>
      </c>
      <c r="E603" t="s">
        <v>3721</v>
      </c>
      <c r="F603" s="11">
        <v>45784</v>
      </c>
      <c r="M603">
        <v>0.03</v>
      </c>
      <c r="O603" s="10"/>
      <c r="P603" s="10"/>
    </row>
    <row r="604" spans="1:16" x14ac:dyDescent="0.25">
      <c r="A604" t="s">
        <v>3866</v>
      </c>
      <c r="B604" t="s">
        <v>1293</v>
      </c>
      <c r="C604" t="s">
        <v>1470</v>
      </c>
      <c r="D604" t="s">
        <v>3867</v>
      </c>
      <c r="E604" t="s">
        <v>3721</v>
      </c>
      <c r="F604" s="11">
        <v>45786</v>
      </c>
      <c r="I604" s="10">
        <v>11</v>
      </c>
      <c r="J604" s="10">
        <v>99</v>
      </c>
      <c r="M604">
        <v>0.4</v>
      </c>
      <c r="O604" s="10"/>
      <c r="P604" s="10"/>
    </row>
    <row r="605" spans="1:16" x14ac:dyDescent="0.25">
      <c r="A605" t="s">
        <v>3868</v>
      </c>
      <c r="B605" t="s">
        <v>1247</v>
      </c>
      <c r="C605" t="s">
        <v>3869</v>
      </c>
      <c r="D605" t="s">
        <v>3870</v>
      </c>
      <c r="E605" t="s">
        <v>3721</v>
      </c>
      <c r="F605" s="11">
        <v>45786</v>
      </c>
      <c r="J605" s="10">
        <v>3.1</v>
      </c>
      <c r="O605" s="10"/>
      <c r="P605" s="10"/>
    </row>
    <row r="606" spans="1:16" s="140" customFormat="1" x14ac:dyDescent="0.25">
      <c r="A606" s="140" t="s">
        <v>3871</v>
      </c>
      <c r="B606" s="140" t="s">
        <v>1234</v>
      </c>
      <c r="C606" s="140" t="s">
        <v>1683</v>
      </c>
      <c r="D606" s="140" t="s">
        <v>3872</v>
      </c>
      <c r="E606" s="140" t="s">
        <v>3721</v>
      </c>
      <c r="F606" s="141">
        <v>45785</v>
      </c>
      <c r="I606" s="142">
        <v>1.23</v>
      </c>
      <c r="J606" s="142">
        <v>4.37</v>
      </c>
      <c r="K606" s="142"/>
      <c r="L606" s="142"/>
      <c r="M606" s="140">
        <v>0.11</v>
      </c>
      <c r="O606" s="142"/>
      <c r="P606" s="142"/>
    </row>
    <row r="607" spans="1:16" x14ac:dyDescent="0.25">
      <c r="A607" t="s">
        <v>3873</v>
      </c>
      <c r="B607" t="s">
        <v>1247</v>
      </c>
      <c r="C607" t="s">
        <v>1751</v>
      </c>
      <c r="D607" t="s">
        <v>3874</v>
      </c>
      <c r="E607" t="s">
        <v>3721</v>
      </c>
      <c r="F607" s="11">
        <v>45790</v>
      </c>
      <c r="M607">
        <v>0.03</v>
      </c>
      <c r="O607" s="10"/>
      <c r="P607" s="10"/>
    </row>
    <row r="608" spans="1:16" x14ac:dyDescent="0.25">
      <c r="A608" t="s">
        <v>3875</v>
      </c>
      <c r="B608" t="s">
        <v>1234</v>
      </c>
      <c r="C608" t="s">
        <v>1290</v>
      </c>
      <c r="D608" t="s">
        <v>3876</v>
      </c>
      <c r="E608" t="s">
        <v>3721</v>
      </c>
      <c r="F608" s="11">
        <v>45790</v>
      </c>
      <c r="M608">
        <v>0.01</v>
      </c>
      <c r="O608" s="10"/>
      <c r="P608" s="10"/>
    </row>
    <row r="609" spans="1:16" x14ac:dyDescent="0.25">
      <c r="A609" t="s">
        <v>3877</v>
      </c>
      <c r="B609" t="s">
        <v>1234</v>
      </c>
      <c r="C609" t="s">
        <v>3878</v>
      </c>
      <c r="D609" t="s">
        <v>3879</v>
      </c>
      <c r="E609" t="s">
        <v>3721</v>
      </c>
      <c r="F609" s="11">
        <v>45790</v>
      </c>
      <c r="M609">
        <v>2.35</v>
      </c>
      <c r="O609" s="10"/>
      <c r="P609" s="10"/>
    </row>
    <row r="610" spans="1:16" x14ac:dyDescent="0.25">
      <c r="A610" t="s">
        <v>3880</v>
      </c>
      <c r="B610" t="s">
        <v>1247</v>
      </c>
      <c r="C610" t="s">
        <v>1524</v>
      </c>
      <c r="D610" t="s">
        <v>3881</v>
      </c>
      <c r="E610" t="s">
        <v>3721</v>
      </c>
      <c r="F610" s="11">
        <v>45798</v>
      </c>
      <c r="N610">
        <v>0.02</v>
      </c>
      <c r="O610" s="10"/>
      <c r="P610" s="10"/>
    </row>
    <row r="611" spans="1:16" x14ac:dyDescent="0.25">
      <c r="A611" t="s">
        <v>3882</v>
      </c>
      <c r="B611" t="s">
        <v>1247</v>
      </c>
      <c r="C611" t="s">
        <v>1283</v>
      </c>
      <c r="D611" t="s">
        <v>3883</v>
      </c>
      <c r="E611" t="s">
        <v>3721</v>
      </c>
      <c r="F611" s="11">
        <v>45798</v>
      </c>
      <c r="M611">
        <v>1.18</v>
      </c>
      <c r="O611" s="10"/>
      <c r="P611" s="10"/>
    </row>
    <row r="612" spans="1:16" x14ac:dyDescent="0.25">
      <c r="A612" t="s">
        <v>3884</v>
      </c>
      <c r="B612" t="s">
        <v>1293</v>
      </c>
      <c r="C612" t="s">
        <v>1554</v>
      </c>
      <c r="D612" t="s">
        <v>3885</v>
      </c>
      <c r="E612" t="s">
        <v>3721</v>
      </c>
      <c r="F612" s="11">
        <v>45805</v>
      </c>
      <c r="I612" s="10">
        <v>18.899999999999999</v>
      </c>
      <c r="J612" s="10">
        <v>51.1</v>
      </c>
      <c r="O612" s="10"/>
      <c r="P612" s="10"/>
    </row>
    <row r="613" spans="1:16" x14ac:dyDescent="0.25">
      <c r="A613" t="s">
        <v>3886</v>
      </c>
      <c r="B613" t="s">
        <v>1234</v>
      </c>
      <c r="C613" t="s">
        <v>1268</v>
      </c>
      <c r="D613" t="s">
        <v>3887</v>
      </c>
      <c r="E613" t="s">
        <v>3721</v>
      </c>
      <c r="F613" s="11">
        <v>45800</v>
      </c>
      <c r="M613">
        <v>0.22</v>
      </c>
      <c r="N613">
        <v>0.37</v>
      </c>
      <c r="O613" s="10"/>
      <c r="P613" s="10"/>
    </row>
    <row r="614" spans="1:16" x14ac:dyDescent="0.25">
      <c r="A614" t="s">
        <v>3888</v>
      </c>
      <c r="B614" t="s">
        <v>1247</v>
      </c>
      <c r="C614" t="s">
        <v>1524</v>
      </c>
      <c r="D614" t="s">
        <v>3889</v>
      </c>
      <c r="E614" t="s">
        <v>3721</v>
      </c>
      <c r="F614" s="11">
        <v>45797</v>
      </c>
      <c r="M614">
        <v>0.04</v>
      </c>
      <c r="O614" s="10"/>
      <c r="P614" s="10"/>
    </row>
    <row r="615" spans="1:16" x14ac:dyDescent="0.25">
      <c r="A615" t="s">
        <v>3890</v>
      </c>
      <c r="B615" t="s">
        <v>1247</v>
      </c>
      <c r="C615" t="s">
        <v>967</v>
      </c>
      <c r="D615" t="s">
        <v>3891</v>
      </c>
      <c r="E615" t="s">
        <v>3721</v>
      </c>
      <c r="F615" s="11">
        <v>45812</v>
      </c>
      <c r="I615" s="10">
        <v>0.7</v>
      </c>
      <c r="J615" s="10">
        <v>1.42</v>
      </c>
      <c r="O615" s="10"/>
      <c r="P615" s="10"/>
    </row>
    <row r="616" spans="1:16" x14ac:dyDescent="0.25">
      <c r="A616" t="s">
        <v>3892</v>
      </c>
      <c r="B616" t="s">
        <v>1234</v>
      </c>
      <c r="C616" t="s">
        <v>3869</v>
      </c>
      <c r="D616" t="s">
        <v>3893</v>
      </c>
      <c r="E616" t="s">
        <v>3721</v>
      </c>
      <c r="F616" s="11">
        <v>45819</v>
      </c>
      <c r="J616" s="10">
        <v>5.6</v>
      </c>
      <c r="O616" s="10"/>
      <c r="P616" s="10"/>
    </row>
    <row r="617" spans="1:16" x14ac:dyDescent="0.25">
      <c r="A617" t="s">
        <v>3894</v>
      </c>
      <c r="B617" t="s">
        <v>1247</v>
      </c>
      <c r="C617" t="s">
        <v>1751</v>
      </c>
      <c r="D617" t="s">
        <v>3895</v>
      </c>
      <c r="E617" t="s">
        <v>3721</v>
      </c>
      <c r="F617" s="11">
        <v>45819</v>
      </c>
      <c r="M617">
        <v>0.04</v>
      </c>
      <c r="O617" s="10"/>
      <c r="P617" s="10"/>
    </row>
    <row r="618" spans="1:16" x14ac:dyDescent="0.25">
      <c r="A618" t="s">
        <v>3896</v>
      </c>
      <c r="B618" t="s">
        <v>1247</v>
      </c>
      <c r="C618" t="s">
        <v>1283</v>
      </c>
      <c r="D618" t="s">
        <v>3897</v>
      </c>
      <c r="E618" t="s">
        <v>3721</v>
      </c>
      <c r="F618" s="11">
        <v>45826</v>
      </c>
      <c r="M618">
        <v>0.01</v>
      </c>
      <c r="O618" s="10"/>
      <c r="P618" s="10"/>
    </row>
    <row r="619" spans="1:16" x14ac:dyDescent="0.25">
      <c r="A619" t="s">
        <v>3898</v>
      </c>
      <c r="B619" t="s">
        <v>1247</v>
      </c>
      <c r="C619" t="s">
        <v>1283</v>
      </c>
      <c r="D619" t="s">
        <v>3899</v>
      </c>
      <c r="E619" t="s">
        <v>3721</v>
      </c>
      <c r="F619" s="11">
        <v>45806</v>
      </c>
      <c r="M619">
        <v>0.19</v>
      </c>
      <c r="O619" s="10"/>
      <c r="P619" s="10"/>
    </row>
    <row r="620" spans="1:16" x14ac:dyDescent="0.25">
      <c r="A620" t="s">
        <v>3900</v>
      </c>
      <c r="B620" t="s">
        <v>1247</v>
      </c>
      <c r="C620" t="s">
        <v>967</v>
      </c>
      <c r="D620" t="s">
        <v>3901</v>
      </c>
      <c r="E620" t="s">
        <v>3721</v>
      </c>
      <c r="F620" s="11">
        <v>45806</v>
      </c>
      <c r="M620">
        <v>0.19</v>
      </c>
    </row>
    <row r="621" spans="1:16" x14ac:dyDescent="0.25">
      <c r="A621" t="s">
        <v>3902</v>
      </c>
      <c r="B621" t="s">
        <v>1247</v>
      </c>
      <c r="C621" t="s">
        <v>1280</v>
      </c>
      <c r="D621" t="s">
        <v>3903</v>
      </c>
      <c r="E621" t="s">
        <v>3721</v>
      </c>
      <c r="F621" s="11">
        <v>45806</v>
      </c>
      <c r="M621">
        <v>0.04</v>
      </c>
    </row>
    <row r="622" spans="1:16" x14ac:dyDescent="0.25">
      <c r="A622" t="s">
        <v>3904</v>
      </c>
      <c r="B622" t="s">
        <v>1247</v>
      </c>
      <c r="C622" t="s">
        <v>1751</v>
      </c>
      <c r="D622" t="s">
        <v>3905</v>
      </c>
      <c r="E622" t="s">
        <v>3721</v>
      </c>
      <c r="F622" s="11">
        <v>45806</v>
      </c>
      <c r="M622">
        <v>0.02</v>
      </c>
    </row>
    <row r="623" spans="1:16" x14ac:dyDescent="0.25">
      <c r="A623" t="s">
        <v>3906</v>
      </c>
      <c r="B623" t="s">
        <v>1247</v>
      </c>
      <c r="C623" t="s">
        <v>3907</v>
      </c>
      <c r="D623" t="s">
        <v>3908</v>
      </c>
      <c r="E623" t="s">
        <v>3721</v>
      </c>
      <c r="F623" s="11">
        <v>45806</v>
      </c>
      <c r="M623">
        <v>0.01</v>
      </c>
    </row>
    <row r="624" spans="1:16" x14ac:dyDescent="0.25">
      <c r="A624" t="s">
        <v>3909</v>
      </c>
      <c r="B624" t="s">
        <v>1247</v>
      </c>
      <c r="C624" t="s">
        <v>1283</v>
      </c>
      <c r="D624" t="s">
        <v>3910</v>
      </c>
      <c r="E624" t="s">
        <v>3721</v>
      </c>
      <c r="F624" s="11">
        <v>45827</v>
      </c>
      <c r="M624">
        <v>0.04</v>
      </c>
    </row>
    <row r="625" spans="1:14" x14ac:dyDescent="0.25">
      <c r="A625" t="s">
        <v>3911</v>
      </c>
      <c r="B625" t="s">
        <v>1247</v>
      </c>
      <c r="C625" t="s">
        <v>1283</v>
      </c>
      <c r="D625" t="s">
        <v>3912</v>
      </c>
      <c r="E625" t="s">
        <v>3721</v>
      </c>
      <c r="F625" s="11">
        <v>45827</v>
      </c>
      <c r="M625">
        <v>0.05</v>
      </c>
    </row>
    <row r="626" spans="1:14" x14ac:dyDescent="0.25">
      <c r="A626" t="s">
        <v>3913</v>
      </c>
      <c r="B626" t="s">
        <v>1234</v>
      </c>
      <c r="C626" t="s">
        <v>1299</v>
      </c>
      <c r="D626" t="s">
        <v>3914</v>
      </c>
      <c r="E626" t="s">
        <v>3721</v>
      </c>
      <c r="F626" s="11">
        <v>45828</v>
      </c>
      <c r="K626" s="10">
        <v>0.7</v>
      </c>
      <c r="N626">
        <v>0.64</v>
      </c>
    </row>
    <row r="627" spans="1:14" x14ac:dyDescent="0.25">
      <c r="A627" t="s">
        <v>3915</v>
      </c>
      <c r="B627" t="s">
        <v>1247</v>
      </c>
      <c r="C627" t="s">
        <v>1283</v>
      </c>
      <c r="D627" t="s">
        <v>3916</v>
      </c>
      <c r="E627" t="s">
        <v>3721</v>
      </c>
      <c r="F627" s="11">
        <v>45828</v>
      </c>
      <c r="M627">
        <v>0.03</v>
      </c>
    </row>
  </sheetData>
  <sortState xmlns:xlrd2="http://schemas.microsoft.com/office/spreadsheetml/2017/richdata2" ref="A5:N555">
    <sortCondition ref="F5:F555"/>
  </sortState>
  <mergeCells count="2">
    <mergeCell ref="I2:J2"/>
    <mergeCell ref="K2:L2"/>
  </mergeCells>
  <dataValidations count="1">
    <dataValidation type="date" allowBlank="1" showInputMessage="1" showErrorMessage="1" promptTitle="Date format" prompt="DD/MM/YY" sqref="F528:H530 XES17:XEU17 U17:W17 AK17:AM17 BA17:BC17 BQ17:BS17 CG17:CI17 CW17:CY17 DM17:DO17 EC17:EE17 ES17:EU17 FI17:FK17 FY17:GA17 GO17:GQ17 HE17:HG17 HU17:HW17 IK17:IM17 JA17:JC17 JQ17:JS17 KG17:KI17 KW17:KY17 LM17:LO17 MC17:ME17 MS17:MU17 NI17:NK17 NY17:OA17 OO17:OQ17 PE17:PG17 PU17:PW17 QK17:QM17 RA17:RC17 RQ17:RS17 SG17:SI17 SW17:SY17 TM17:TO17 UC17:UE17 US17:UU17 VI17:VK17 VY17:WA17 WO17:WQ17 XE17:XG17 XU17:XW17 YK17:YM17 ZA17:ZC17 ZQ17:ZS17 AAG17:AAI17 AAW17:AAY17 ABM17:ABO17 ACC17:ACE17 ACS17:ACU17 ADI17:ADK17 ADY17:AEA17 AEO17:AEQ17 AFE17:AFG17 AFU17:AFW17 AGK17:AGM17 AHA17:AHC17 AHQ17:AHS17 AIG17:AII17 AIW17:AIY17 AJM17:AJO17 AKC17:AKE17 AKS17:AKU17 ALI17:ALK17 ALY17:AMA17 AMO17:AMQ17 ANE17:ANG17 ANU17:ANW17 AOK17:AOM17 APA17:APC17 APQ17:APS17 AQG17:AQI17 AQW17:AQY17 ARM17:ARO17 ASC17:ASE17 ASS17:ASU17 ATI17:ATK17 ATY17:AUA17 AUO17:AUQ17 AVE17:AVG17 AVU17:AVW17 AWK17:AWM17 AXA17:AXC17 AXQ17:AXS17 AYG17:AYI17 AYW17:AYY17 AZM17:AZO17 BAC17:BAE17 BAS17:BAU17 BBI17:BBK17 BBY17:BCA17 BCO17:BCQ17 BDE17:BDG17 BDU17:BDW17 BEK17:BEM17 BFA17:BFC17 BFQ17:BFS17 BGG17:BGI17 BGW17:BGY17 BHM17:BHO17 BIC17:BIE17 BIS17:BIU17 BJI17:BJK17 BJY17:BKA17 BKO17:BKQ17 BLE17:BLG17 BLU17:BLW17 BMK17:BMM17 BNA17:BNC17 BNQ17:BNS17 BOG17:BOI17 BOW17:BOY17 BPM17:BPO17 BQC17:BQE17 BQS17:BQU17 BRI17:BRK17 BRY17:BSA17 BSO17:BSQ17 BTE17:BTG17 BTU17:BTW17 BUK17:BUM17 BVA17:BVC17 BVQ17:BVS17 BWG17:BWI17 BWW17:BWY17 BXM17:BXO17 BYC17:BYE17 BYS17:BYU17 BZI17:BZK17 BZY17:CAA17 CAO17:CAQ17 CBE17:CBG17 CBU17:CBW17 CCK17:CCM17 CDA17:CDC17 CDQ17:CDS17 CEG17:CEI17 CEW17:CEY17 CFM17:CFO17 CGC17:CGE17 CGS17:CGU17 CHI17:CHK17 CHY17:CIA17 CIO17:CIQ17 CJE17:CJG17 CJU17:CJW17 CKK17:CKM17 CLA17:CLC17 CLQ17:CLS17 CMG17:CMI17 CMW17:CMY17 CNM17:CNO17 COC17:COE17 COS17:COU17 CPI17:CPK17 CPY17:CQA17 CQO17:CQQ17 CRE17:CRG17 CRU17:CRW17 CSK17:CSM17 CTA17:CTC17 CTQ17:CTS17 CUG17:CUI17 CUW17:CUY17 CVM17:CVO17 CWC17:CWE17 CWS17:CWU17 CXI17:CXK17 CXY17:CYA17 CYO17:CYQ17 CZE17:CZG17 CZU17:CZW17 DAK17:DAM17 DBA17:DBC17 DBQ17:DBS17 DCG17:DCI17 DCW17:DCY17 DDM17:DDO17 DEC17:DEE17 DES17:DEU17 DFI17:DFK17 DFY17:DGA17 DGO17:DGQ17 DHE17:DHG17 DHU17:DHW17 DIK17:DIM17 DJA17:DJC17 DJQ17:DJS17 DKG17:DKI17 DKW17:DKY17 DLM17:DLO17 DMC17:DME17 DMS17:DMU17 DNI17:DNK17 DNY17:DOA17 DOO17:DOQ17 DPE17:DPG17 DPU17:DPW17 DQK17:DQM17 DRA17:DRC17 DRQ17:DRS17 DSG17:DSI17 DSW17:DSY17 DTM17:DTO17 DUC17:DUE17 DUS17:DUU17 DVI17:DVK17 DVY17:DWA17 DWO17:DWQ17 DXE17:DXG17 DXU17:DXW17 DYK17:DYM17 DZA17:DZC17 DZQ17:DZS17 EAG17:EAI17 EAW17:EAY17 EBM17:EBO17 ECC17:ECE17 ECS17:ECU17 EDI17:EDK17 EDY17:EEA17 EEO17:EEQ17 EFE17:EFG17 EFU17:EFW17 EGK17:EGM17 EHA17:EHC17 EHQ17:EHS17 EIG17:EII17 EIW17:EIY17 EJM17:EJO17 EKC17:EKE17 EKS17:EKU17 ELI17:ELK17 ELY17:EMA17 EMO17:EMQ17 ENE17:ENG17 ENU17:ENW17 EOK17:EOM17 EPA17:EPC17 EPQ17:EPS17 EQG17:EQI17 EQW17:EQY17 ERM17:ERO17 ESC17:ESE17 ESS17:ESU17 ETI17:ETK17 ETY17:EUA17 EUO17:EUQ17 EVE17:EVG17 EVU17:EVW17 EWK17:EWM17 EXA17:EXC17 EXQ17:EXS17 EYG17:EYI17 EYW17:EYY17 EZM17:EZO17 FAC17:FAE17 FAS17:FAU17 FBI17:FBK17 FBY17:FCA17 FCO17:FCQ17 FDE17:FDG17 FDU17:FDW17 FEK17:FEM17 FFA17:FFC17 FFQ17:FFS17 FGG17:FGI17 FGW17:FGY17 FHM17:FHO17 FIC17:FIE17 FIS17:FIU17 FJI17:FJK17 FJY17:FKA17 FKO17:FKQ17 FLE17:FLG17 FLU17:FLW17 FMK17:FMM17 FNA17:FNC17 FNQ17:FNS17 FOG17:FOI17 FOW17:FOY17 FPM17:FPO17 FQC17:FQE17 FQS17:FQU17 FRI17:FRK17 FRY17:FSA17 FSO17:FSQ17 FTE17:FTG17 FTU17:FTW17 FUK17:FUM17 FVA17:FVC17 FVQ17:FVS17 FWG17:FWI17 FWW17:FWY17 FXM17:FXO17 FYC17:FYE17 FYS17:FYU17 FZI17:FZK17 FZY17:GAA17 GAO17:GAQ17 GBE17:GBG17 GBU17:GBW17 GCK17:GCM17 GDA17:GDC17 GDQ17:GDS17 GEG17:GEI17 GEW17:GEY17 GFM17:GFO17 GGC17:GGE17 GGS17:GGU17 GHI17:GHK17 GHY17:GIA17 GIO17:GIQ17 GJE17:GJG17 GJU17:GJW17 GKK17:GKM17 GLA17:GLC17 GLQ17:GLS17 GMG17:GMI17 GMW17:GMY17 GNM17:GNO17 GOC17:GOE17 GOS17:GOU17 GPI17:GPK17 GPY17:GQA17 GQO17:GQQ17 GRE17:GRG17 GRU17:GRW17 GSK17:GSM17 GTA17:GTC17 GTQ17:GTS17 GUG17:GUI17 GUW17:GUY17 GVM17:GVO17 GWC17:GWE17 GWS17:GWU17 GXI17:GXK17 GXY17:GYA17 GYO17:GYQ17 GZE17:GZG17 GZU17:GZW17 HAK17:HAM17 HBA17:HBC17 HBQ17:HBS17 HCG17:HCI17 HCW17:HCY17 HDM17:HDO17 HEC17:HEE17 HES17:HEU17 HFI17:HFK17 HFY17:HGA17 HGO17:HGQ17 HHE17:HHG17 HHU17:HHW17 HIK17:HIM17 HJA17:HJC17 HJQ17:HJS17 HKG17:HKI17 HKW17:HKY17 HLM17:HLO17 HMC17:HME17 HMS17:HMU17 HNI17:HNK17 HNY17:HOA17 HOO17:HOQ17 HPE17:HPG17 HPU17:HPW17 HQK17:HQM17 HRA17:HRC17 HRQ17:HRS17 HSG17:HSI17 HSW17:HSY17 HTM17:HTO17 HUC17:HUE17 HUS17:HUU17 HVI17:HVK17 HVY17:HWA17 HWO17:HWQ17 HXE17:HXG17 HXU17:HXW17 HYK17:HYM17 HZA17:HZC17 HZQ17:HZS17 IAG17:IAI17 IAW17:IAY17 IBM17:IBO17 ICC17:ICE17 ICS17:ICU17 IDI17:IDK17 IDY17:IEA17 IEO17:IEQ17 IFE17:IFG17 IFU17:IFW17 IGK17:IGM17 IHA17:IHC17 IHQ17:IHS17 IIG17:III17 IIW17:IIY17 IJM17:IJO17 IKC17:IKE17 IKS17:IKU17 ILI17:ILK17 ILY17:IMA17 IMO17:IMQ17 INE17:ING17 INU17:INW17 IOK17:IOM17 IPA17:IPC17 IPQ17:IPS17 IQG17:IQI17 IQW17:IQY17 IRM17:IRO17 ISC17:ISE17 ISS17:ISU17 ITI17:ITK17 ITY17:IUA17 IUO17:IUQ17 IVE17:IVG17 IVU17:IVW17 IWK17:IWM17 IXA17:IXC17 IXQ17:IXS17 IYG17:IYI17 IYW17:IYY17 IZM17:IZO17 JAC17:JAE17 JAS17:JAU17 JBI17:JBK17 JBY17:JCA17 JCO17:JCQ17 JDE17:JDG17 JDU17:JDW17 JEK17:JEM17 JFA17:JFC17 JFQ17:JFS17 JGG17:JGI17 JGW17:JGY17 JHM17:JHO17 JIC17:JIE17 JIS17:JIU17 JJI17:JJK17 JJY17:JKA17 JKO17:JKQ17 JLE17:JLG17 JLU17:JLW17 JMK17:JMM17 JNA17:JNC17 JNQ17:JNS17 JOG17:JOI17 JOW17:JOY17 JPM17:JPO17 JQC17:JQE17 JQS17:JQU17 JRI17:JRK17 JRY17:JSA17 JSO17:JSQ17 JTE17:JTG17 JTU17:JTW17 JUK17:JUM17 JVA17:JVC17 JVQ17:JVS17 JWG17:JWI17 JWW17:JWY17 JXM17:JXO17 JYC17:JYE17 JYS17:JYU17 JZI17:JZK17 JZY17:KAA17 KAO17:KAQ17 KBE17:KBG17 KBU17:KBW17 KCK17:KCM17 KDA17:KDC17 KDQ17:KDS17 KEG17:KEI17 KEW17:KEY17 KFM17:KFO17 KGC17:KGE17 KGS17:KGU17 KHI17:KHK17 KHY17:KIA17 KIO17:KIQ17 KJE17:KJG17 KJU17:KJW17 KKK17:KKM17 KLA17:KLC17 KLQ17:KLS17 KMG17:KMI17 KMW17:KMY17 KNM17:KNO17 KOC17:KOE17 KOS17:KOU17 KPI17:KPK17 KPY17:KQA17 KQO17:KQQ17 KRE17:KRG17 KRU17:KRW17 KSK17:KSM17 KTA17:KTC17 KTQ17:KTS17 KUG17:KUI17 KUW17:KUY17 KVM17:KVO17 KWC17:KWE17 KWS17:KWU17 KXI17:KXK17 KXY17:KYA17 KYO17:KYQ17 KZE17:KZG17 KZU17:KZW17 LAK17:LAM17 LBA17:LBC17 LBQ17:LBS17 LCG17:LCI17 LCW17:LCY17 LDM17:LDO17 LEC17:LEE17 LES17:LEU17 LFI17:LFK17 LFY17:LGA17 LGO17:LGQ17 LHE17:LHG17 LHU17:LHW17 LIK17:LIM17 LJA17:LJC17 LJQ17:LJS17 LKG17:LKI17 LKW17:LKY17 LLM17:LLO17 LMC17:LME17 LMS17:LMU17 LNI17:LNK17 LNY17:LOA17 LOO17:LOQ17 LPE17:LPG17 LPU17:LPW17 LQK17:LQM17 LRA17:LRC17 LRQ17:LRS17 LSG17:LSI17 LSW17:LSY17 LTM17:LTO17 LUC17:LUE17 LUS17:LUU17 LVI17:LVK17 LVY17:LWA17 LWO17:LWQ17 LXE17:LXG17 LXU17:LXW17 LYK17:LYM17 LZA17:LZC17 LZQ17:LZS17 MAG17:MAI17 MAW17:MAY17 MBM17:MBO17 MCC17:MCE17 MCS17:MCU17 MDI17:MDK17 MDY17:MEA17 MEO17:MEQ17 MFE17:MFG17 MFU17:MFW17 MGK17:MGM17 MHA17:MHC17 MHQ17:MHS17 MIG17:MII17 MIW17:MIY17 MJM17:MJO17 MKC17:MKE17 MKS17:MKU17 MLI17:MLK17 MLY17:MMA17 MMO17:MMQ17 MNE17:MNG17 MNU17:MNW17 MOK17:MOM17 MPA17:MPC17 MPQ17:MPS17 MQG17:MQI17 MQW17:MQY17 MRM17:MRO17 MSC17:MSE17 MSS17:MSU17 MTI17:MTK17 MTY17:MUA17 MUO17:MUQ17 MVE17:MVG17 MVU17:MVW17 MWK17:MWM17 MXA17:MXC17 MXQ17:MXS17 MYG17:MYI17 MYW17:MYY17 MZM17:MZO17 NAC17:NAE17 NAS17:NAU17 NBI17:NBK17 NBY17:NCA17 NCO17:NCQ17 NDE17:NDG17 NDU17:NDW17 NEK17:NEM17 NFA17:NFC17 NFQ17:NFS17 NGG17:NGI17 NGW17:NGY17 NHM17:NHO17 NIC17:NIE17 NIS17:NIU17 NJI17:NJK17 NJY17:NKA17 NKO17:NKQ17 NLE17:NLG17 NLU17:NLW17 NMK17:NMM17 NNA17:NNC17 NNQ17:NNS17 NOG17:NOI17 NOW17:NOY17 NPM17:NPO17 NQC17:NQE17 NQS17:NQU17 NRI17:NRK17 NRY17:NSA17 NSO17:NSQ17 NTE17:NTG17 NTU17:NTW17 NUK17:NUM17 NVA17:NVC17 NVQ17:NVS17 NWG17:NWI17 NWW17:NWY17 NXM17:NXO17 NYC17:NYE17 NYS17:NYU17 NZI17:NZK17 NZY17:OAA17 OAO17:OAQ17 OBE17:OBG17 OBU17:OBW17 OCK17:OCM17 ODA17:ODC17 ODQ17:ODS17 OEG17:OEI17 OEW17:OEY17 OFM17:OFO17 OGC17:OGE17 OGS17:OGU17 OHI17:OHK17 OHY17:OIA17 OIO17:OIQ17 OJE17:OJG17 OJU17:OJW17 OKK17:OKM17 OLA17:OLC17 OLQ17:OLS17 OMG17:OMI17 OMW17:OMY17 ONM17:ONO17 OOC17:OOE17 OOS17:OOU17 OPI17:OPK17 OPY17:OQA17 OQO17:OQQ17 ORE17:ORG17 ORU17:ORW17 OSK17:OSM17 OTA17:OTC17 OTQ17:OTS17 OUG17:OUI17 OUW17:OUY17 OVM17:OVO17 OWC17:OWE17 OWS17:OWU17 OXI17:OXK17 OXY17:OYA17 OYO17:OYQ17 OZE17:OZG17 OZU17:OZW17 PAK17:PAM17 PBA17:PBC17 PBQ17:PBS17 PCG17:PCI17 PCW17:PCY17 PDM17:PDO17 PEC17:PEE17 PES17:PEU17 PFI17:PFK17 PFY17:PGA17 PGO17:PGQ17 PHE17:PHG17 PHU17:PHW17 PIK17:PIM17 PJA17:PJC17 PJQ17:PJS17 PKG17:PKI17 PKW17:PKY17 PLM17:PLO17 PMC17:PME17 PMS17:PMU17 PNI17:PNK17 PNY17:POA17 POO17:POQ17 PPE17:PPG17 PPU17:PPW17 PQK17:PQM17 PRA17:PRC17 PRQ17:PRS17 PSG17:PSI17 PSW17:PSY17 PTM17:PTO17 PUC17:PUE17 PUS17:PUU17 PVI17:PVK17 PVY17:PWA17 PWO17:PWQ17 PXE17:PXG17 PXU17:PXW17 PYK17:PYM17 PZA17:PZC17 PZQ17:PZS17 QAG17:QAI17 QAW17:QAY17 QBM17:QBO17 QCC17:QCE17 QCS17:QCU17 QDI17:QDK17 QDY17:QEA17 QEO17:QEQ17 QFE17:QFG17 QFU17:QFW17 QGK17:QGM17 QHA17:QHC17 QHQ17:QHS17 QIG17:QII17 QIW17:QIY17 QJM17:QJO17 QKC17:QKE17 QKS17:QKU17 QLI17:QLK17 QLY17:QMA17 QMO17:QMQ17 QNE17:QNG17 QNU17:QNW17 QOK17:QOM17 QPA17:QPC17 QPQ17:QPS17 QQG17:QQI17 QQW17:QQY17 QRM17:QRO17 QSC17:QSE17 QSS17:QSU17 QTI17:QTK17 QTY17:QUA17 QUO17:QUQ17 QVE17:QVG17 QVU17:QVW17 QWK17:QWM17 QXA17:QXC17 QXQ17:QXS17 QYG17:QYI17 QYW17:QYY17 QZM17:QZO17 RAC17:RAE17 RAS17:RAU17 RBI17:RBK17 RBY17:RCA17 RCO17:RCQ17 RDE17:RDG17 RDU17:RDW17 REK17:REM17 RFA17:RFC17 RFQ17:RFS17 RGG17:RGI17 RGW17:RGY17 RHM17:RHO17 RIC17:RIE17 RIS17:RIU17 RJI17:RJK17 RJY17:RKA17 RKO17:RKQ17 RLE17:RLG17 RLU17:RLW17 RMK17:RMM17 RNA17:RNC17 RNQ17:RNS17 ROG17:ROI17 ROW17:ROY17 RPM17:RPO17 RQC17:RQE17 RQS17:RQU17 RRI17:RRK17 RRY17:RSA17 RSO17:RSQ17 RTE17:RTG17 RTU17:RTW17 RUK17:RUM17 RVA17:RVC17 RVQ17:RVS17 RWG17:RWI17 RWW17:RWY17 RXM17:RXO17 RYC17:RYE17 RYS17:RYU17 RZI17:RZK17 RZY17:SAA17 SAO17:SAQ17 SBE17:SBG17 SBU17:SBW17 SCK17:SCM17 SDA17:SDC17 SDQ17:SDS17 SEG17:SEI17 SEW17:SEY17 SFM17:SFO17 SGC17:SGE17 SGS17:SGU17 SHI17:SHK17 SHY17:SIA17 SIO17:SIQ17 SJE17:SJG17 SJU17:SJW17 SKK17:SKM17 SLA17:SLC17 SLQ17:SLS17 SMG17:SMI17 SMW17:SMY17 SNM17:SNO17 SOC17:SOE17 SOS17:SOU17 SPI17:SPK17 SPY17:SQA17 SQO17:SQQ17 SRE17:SRG17 SRU17:SRW17 SSK17:SSM17 STA17:STC17 STQ17:STS17 SUG17:SUI17 SUW17:SUY17 SVM17:SVO17 SWC17:SWE17 SWS17:SWU17 SXI17:SXK17 SXY17:SYA17 SYO17:SYQ17 SZE17:SZG17 SZU17:SZW17 TAK17:TAM17 TBA17:TBC17 TBQ17:TBS17 TCG17:TCI17 TCW17:TCY17 TDM17:TDO17 TEC17:TEE17 TES17:TEU17 TFI17:TFK17 TFY17:TGA17 TGO17:TGQ17 THE17:THG17 THU17:THW17 TIK17:TIM17 TJA17:TJC17 TJQ17:TJS17 TKG17:TKI17 TKW17:TKY17 TLM17:TLO17 TMC17:TME17 TMS17:TMU17 TNI17:TNK17 TNY17:TOA17 TOO17:TOQ17 TPE17:TPG17 TPU17:TPW17 TQK17:TQM17 TRA17:TRC17 TRQ17:TRS17 TSG17:TSI17 TSW17:TSY17 TTM17:TTO17 TUC17:TUE17 TUS17:TUU17 TVI17:TVK17 TVY17:TWA17 TWO17:TWQ17 TXE17:TXG17 TXU17:TXW17 TYK17:TYM17 TZA17:TZC17 TZQ17:TZS17 UAG17:UAI17 UAW17:UAY17 UBM17:UBO17 UCC17:UCE17 UCS17:UCU17 UDI17:UDK17 UDY17:UEA17 UEO17:UEQ17 UFE17:UFG17 UFU17:UFW17 UGK17:UGM17 UHA17:UHC17 UHQ17:UHS17 UIG17:UII17 UIW17:UIY17 UJM17:UJO17 UKC17:UKE17 UKS17:UKU17 ULI17:ULK17 ULY17:UMA17 UMO17:UMQ17 UNE17:UNG17 UNU17:UNW17 UOK17:UOM17 UPA17:UPC17 UPQ17:UPS17 UQG17:UQI17 UQW17:UQY17 URM17:URO17 USC17:USE17 USS17:USU17 UTI17:UTK17 UTY17:UUA17 UUO17:UUQ17 UVE17:UVG17 UVU17:UVW17 UWK17:UWM17 UXA17:UXC17 UXQ17:UXS17 UYG17:UYI17 UYW17:UYY17 UZM17:UZO17 VAC17:VAE17 VAS17:VAU17 VBI17:VBK17 VBY17:VCA17 VCO17:VCQ17 VDE17:VDG17 VDU17:VDW17 VEK17:VEM17 VFA17:VFC17 VFQ17:VFS17 VGG17:VGI17 VGW17:VGY17 VHM17:VHO17 VIC17:VIE17 VIS17:VIU17 VJI17:VJK17 VJY17:VKA17 VKO17:VKQ17 VLE17:VLG17 VLU17:VLW17 VMK17:VMM17 VNA17:VNC17 VNQ17:VNS17 VOG17:VOI17 VOW17:VOY17 VPM17:VPO17 VQC17:VQE17 VQS17:VQU17 VRI17:VRK17 VRY17:VSA17 VSO17:VSQ17 VTE17:VTG17 VTU17:VTW17 VUK17:VUM17 VVA17:VVC17 VVQ17:VVS17 VWG17:VWI17 VWW17:VWY17 VXM17:VXO17 VYC17:VYE17 VYS17:VYU17 VZI17:VZK17 VZY17:WAA17 WAO17:WAQ17 WBE17:WBG17 WBU17:WBW17 WCK17:WCM17 WDA17:WDC17 WDQ17:WDS17 WEG17:WEI17 WEW17:WEY17 WFM17:WFO17 WGC17:WGE17 WGS17:WGU17 WHI17:WHK17 WHY17:WIA17 WIO17:WIQ17 WJE17:WJG17 WJU17:WJW17 WKK17:WKM17 WLA17:WLC17 WLQ17:WLS17 WMG17:WMI17 WMW17:WMY17 WNM17:WNO17 WOC17:WOE17 WOS17:WOU17 WPI17:WPK17 WPY17:WQA17 WQO17:WQQ17 WRE17:WRG17 WRU17:WRW17 WSK17:WSM17 WTA17:WTC17 WTQ17:WTS17 WUG17:WUI17 WUW17:WUY17 WVM17:WVO17 WWC17:WWE17 WWS17:WWU17 WXI17:WXK17 WXY17:WYA17 WYO17:WYQ17 WZE17:WZG17 WZU17:WZW17 XAK17:XAM17 XBA17:XBC17 XBQ17:XBS17 XCG17:XCI17 XCW17:XCY17 XDM17:XDO17 XEC17:XEE17 F17:H17 F27:H27 F41:H41 F49:H49 F61:H66 F140:H140 F144:H151 F178:H178 U178:W178 AK178:AM178 BA178:BC178 BQ178:BS178 CG178:CI178 CW178:CY178 DM178:DO178 EC178:EE178 ES178:EU178 FI178:FK178 FY178:GA178 GO178:GQ178 HE178:HG178 HU178:HW178 IK178:IM178 JA178:JC178 JQ178:JS178 KG178:KI178 KW178:KY178 LM178:LO178 MC178:ME178 MS178:MU178 NI178:NK178 NY178:OA178 OO178:OQ178 PE178:PG178 PU178:PW178 QK178:QM178 RA178:RC178 RQ178:RS178 SG178:SI178 SW178:SY178 TM178:TO178 UC178:UE178 US178:UU178 VI178:VK178 VY178:WA178 WO178:WQ178 XE178:XG178 XU178:XW178 YK178:YM178 ZA178:ZC178 ZQ178:ZS178 AAG178:AAI178 AAW178:AAY178 ABM178:ABO178 ACC178:ACE178 ACS178:ACU178 ADI178:ADK178 ADY178:AEA178 AEO178:AEQ178 AFE178:AFG178 AFU178:AFW178 AGK178:AGM178 AHA178:AHC178 AHQ178:AHS178 AIG178:AII178 AIW178:AIY178 AJM178:AJO178 AKC178:AKE178 AKS178:AKU178 ALI178:ALK178 ALY178:AMA178 AMO178:AMQ178 ANE178:ANG178 ANU178:ANW178 AOK178:AOM178 APA178:APC178 APQ178:APS178 AQG178:AQI178 AQW178:AQY178 ARM178:ARO178 ASC178:ASE178 ASS178:ASU178 ATI178:ATK178 ATY178:AUA178 AUO178:AUQ178 AVE178:AVG178 AVU178:AVW178 AWK178:AWM178 AXA178:AXC178 AXQ178:AXS178 AYG178:AYI178 AYW178:AYY178 AZM178:AZO178 BAC178:BAE178 BAS178:BAU178 BBI178:BBK178 BBY178:BCA178 BCO178:BCQ178 BDE178:BDG178 BDU178:BDW178 BEK178:BEM178 BFA178:BFC178 BFQ178:BFS178 BGG178:BGI178 BGW178:BGY178 BHM178:BHO178 BIC178:BIE178 BIS178:BIU178 BJI178:BJK178 BJY178:BKA178 BKO178:BKQ178 BLE178:BLG178 BLU178:BLW178 BMK178:BMM178 BNA178:BNC178 BNQ178:BNS178 BOG178:BOI178 BOW178:BOY178 BPM178:BPO178 BQC178:BQE178 BQS178:BQU178 BRI178:BRK178 BRY178:BSA178 BSO178:BSQ178 BTE178:BTG178 BTU178:BTW178 BUK178:BUM178 BVA178:BVC178 BVQ178:BVS178 BWG178:BWI178 BWW178:BWY178 BXM178:BXO178 BYC178:BYE178 BYS178:BYU178 BZI178:BZK178 BZY178:CAA178 CAO178:CAQ178 CBE178:CBG178 CBU178:CBW178 CCK178:CCM178 CDA178:CDC178 CDQ178:CDS178 CEG178:CEI178 CEW178:CEY178 CFM178:CFO178 CGC178:CGE178 CGS178:CGU178 CHI178:CHK178 CHY178:CIA178 CIO178:CIQ178 CJE178:CJG178 CJU178:CJW178 CKK178:CKM178 CLA178:CLC178 CLQ178:CLS178 CMG178:CMI178 CMW178:CMY178 CNM178:CNO178 COC178:COE178 COS178:COU178 CPI178:CPK178 CPY178:CQA178 CQO178:CQQ178 CRE178:CRG178 CRU178:CRW178 CSK178:CSM178 CTA178:CTC178 CTQ178:CTS178 CUG178:CUI178 CUW178:CUY178 CVM178:CVO178 CWC178:CWE178 CWS178:CWU178 CXI178:CXK178 CXY178:CYA178 CYO178:CYQ178 CZE178:CZG178 CZU178:CZW178 DAK178:DAM178 DBA178:DBC178 DBQ178:DBS178 DCG178:DCI178 DCW178:DCY178 DDM178:DDO178 DEC178:DEE178 DES178:DEU178 DFI178:DFK178 DFY178:DGA178 DGO178:DGQ178 DHE178:DHG178 DHU178:DHW178 DIK178:DIM178 DJA178:DJC178 DJQ178:DJS178 DKG178:DKI178 DKW178:DKY178 DLM178:DLO178 DMC178:DME178 DMS178:DMU178 DNI178:DNK178 DNY178:DOA178 DOO178:DOQ178 DPE178:DPG178 DPU178:DPW178 DQK178:DQM178 DRA178:DRC178 DRQ178:DRS178 DSG178:DSI178 DSW178:DSY178 DTM178:DTO178 DUC178:DUE178 DUS178:DUU178 DVI178:DVK178 DVY178:DWA178 DWO178:DWQ178 DXE178:DXG178 DXU178:DXW178 DYK178:DYM178 DZA178:DZC178 DZQ178:DZS178 EAG178:EAI178 EAW178:EAY178 EBM178:EBO178 ECC178:ECE178 ECS178:ECU178 EDI178:EDK178 EDY178:EEA178 EEO178:EEQ178 EFE178:EFG178 EFU178:EFW178 EGK178:EGM178 EHA178:EHC178 EHQ178:EHS178 EIG178:EII178 EIW178:EIY178 EJM178:EJO178 EKC178:EKE178 EKS178:EKU178 ELI178:ELK178 ELY178:EMA178 EMO178:EMQ178 ENE178:ENG178 ENU178:ENW178 EOK178:EOM178 EPA178:EPC178 EPQ178:EPS178 EQG178:EQI178 EQW178:EQY178 ERM178:ERO178 ESC178:ESE178 ESS178:ESU178 ETI178:ETK178 ETY178:EUA178 EUO178:EUQ178 EVE178:EVG178 EVU178:EVW178 EWK178:EWM178 EXA178:EXC178 EXQ178:EXS178 EYG178:EYI178 EYW178:EYY178 EZM178:EZO178 FAC178:FAE178 FAS178:FAU178 FBI178:FBK178 FBY178:FCA178 FCO178:FCQ178 FDE178:FDG178 FDU178:FDW178 FEK178:FEM178 FFA178:FFC178 FFQ178:FFS178 FGG178:FGI178 FGW178:FGY178 FHM178:FHO178 FIC178:FIE178 FIS178:FIU178 FJI178:FJK178 FJY178:FKA178 FKO178:FKQ178 FLE178:FLG178 FLU178:FLW178 FMK178:FMM178 FNA178:FNC178 FNQ178:FNS178 FOG178:FOI178 FOW178:FOY178 FPM178:FPO178 FQC178:FQE178 FQS178:FQU178 FRI178:FRK178 FRY178:FSA178 FSO178:FSQ178 FTE178:FTG178 FTU178:FTW178 FUK178:FUM178 FVA178:FVC178 FVQ178:FVS178 FWG178:FWI178 FWW178:FWY178 FXM178:FXO178 FYC178:FYE178 FYS178:FYU178 FZI178:FZK178 FZY178:GAA178 GAO178:GAQ178 GBE178:GBG178 GBU178:GBW178 GCK178:GCM178 GDA178:GDC178 GDQ178:GDS178 GEG178:GEI178 GEW178:GEY178 GFM178:GFO178 GGC178:GGE178 GGS178:GGU178 GHI178:GHK178 GHY178:GIA178 GIO178:GIQ178 GJE178:GJG178 GJU178:GJW178 GKK178:GKM178 GLA178:GLC178 GLQ178:GLS178 GMG178:GMI178 GMW178:GMY178 GNM178:GNO178 GOC178:GOE178 GOS178:GOU178 GPI178:GPK178 GPY178:GQA178 GQO178:GQQ178 GRE178:GRG178 GRU178:GRW178 GSK178:GSM178 GTA178:GTC178 GTQ178:GTS178 GUG178:GUI178 GUW178:GUY178 GVM178:GVO178 GWC178:GWE178 GWS178:GWU178 GXI178:GXK178 GXY178:GYA178 GYO178:GYQ178 GZE178:GZG178 GZU178:GZW178 HAK178:HAM178 HBA178:HBC178 HBQ178:HBS178 HCG178:HCI178 HCW178:HCY178 HDM178:HDO178 HEC178:HEE178 HES178:HEU178 HFI178:HFK178 HFY178:HGA178 HGO178:HGQ178 HHE178:HHG178 HHU178:HHW178 HIK178:HIM178 HJA178:HJC178 HJQ178:HJS178 HKG178:HKI178 HKW178:HKY178 HLM178:HLO178 HMC178:HME178 HMS178:HMU178 HNI178:HNK178 HNY178:HOA178 HOO178:HOQ178 HPE178:HPG178 HPU178:HPW178 HQK178:HQM178 HRA178:HRC178 HRQ178:HRS178 HSG178:HSI178 HSW178:HSY178 HTM178:HTO178 HUC178:HUE178 HUS178:HUU178 HVI178:HVK178 HVY178:HWA178 HWO178:HWQ178 HXE178:HXG178 HXU178:HXW178 HYK178:HYM178 HZA178:HZC178 HZQ178:HZS178 IAG178:IAI178 IAW178:IAY178 IBM178:IBO178 ICC178:ICE178 ICS178:ICU178 IDI178:IDK178 IDY178:IEA178 IEO178:IEQ178 IFE178:IFG178 IFU178:IFW178 IGK178:IGM178 IHA178:IHC178 IHQ178:IHS178 IIG178:III178 IIW178:IIY178 IJM178:IJO178 IKC178:IKE178 IKS178:IKU178 ILI178:ILK178 ILY178:IMA178 IMO178:IMQ178 INE178:ING178 INU178:INW178 IOK178:IOM178 IPA178:IPC178 IPQ178:IPS178 IQG178:IQI178 IQW178:IQY178 IRM178:IRO178 ISC178:ISE178 ISS178:ISU178 ITI178:ITK178 ITY178:IUA178 IUO178:IUQ178 IVE178:IVG178 IVU178:IVW178 IWK178:IWM178 IXA178:IXC178 IXQ178:IXS178 IYG178:IYI178 IYW178:IYY178 IZM178:IZO178 JAC178:JAE178 JAS178:JAU178 JBI178:JBK178 JBY178:JCA178 JCO178:JCQ178 JDE178:JDG178 JDU178:JDW178 JEK178:JEM178 JFA178:JFC178 JFQ178:JFS178 JGG178:JGI178 JGW178:JGY178 JHM178:JHO178 JIC178:JIE178 JIS178:JIU178 JJI178:JJK178 JJY178:JKA178 JKO178:JKQ178 JLE178:JLG178 JLU178:JLW178 JMK178:JMM178 JNA178:JNC178 JNQ178:JNS178 JOG178:JOI178 JOW178:JOY178 JPM178:JPO178 JQC178:JQE178 JQS178:JQU178 JRI178:JRK178 JRY178:JSA178 JSO178:JSQ178 JTE178:JTG178 JTU178:JTW178 JUK178:JUM178 JVA178:JVC178 JVQ178:JVS178 JWG178:JWI178 JWW178:JWY178 JXM178:JXO178 JYC178:JYE178 JYS178:JYU178 JZI178:JZK178 JZY178:KAA178 KAO178:KAQ178 KBE178:KBG178 KBU178:KBW178 KCK178:KCM178 KDA178:KDC178 KDQ178:KDS178 KEG178:KEI178 KEW178:KEY178 KFM178:KFO178 KGC178:KGE178 KGS178:KGU178 KHI178:KHK178 KHY178:KIA178 KIO178:KIQ178 KJE178:KJG178 KJU178:KJW178 KKK178:KKM178 KLA178:KLC178 KLQ178:KLS178 KMG178:KMI178 KMW178:KMY178 KNM178:KNO178 KOC178:KOE178 KOS178:KOU178 KPI178:KPK178 KPY178:KQA178 KQO178:KQQ178 KRE178:KRG178 KRU178:KRW178 KSK178:KSM178 KTA178:KTC178 KTQ178:KTS178 KUG178:KUI178 KUW178:KUY178 KVM178:KVO178 KWC178:KWE178 KWS178:KWU178 KXI178:KXK178 KXY178:KYA178 KYO178:KYQ178 KZE178:KZG178 KZU178:KZW178 LAK178:LAM178 LBA178:LBC178 LBQ178:LBS178 LCG178:LCI178 LCW178:LCY178 LDM178:LDO178 LEC178:LEE178 LES178:LEU178 LFI178:LFK178 LFY178:LGA178 LGO178:LGQ178 LHE178:LHG178 LHU178:LHW178 LIK178:LIM178 LJA178:LJC178 LJQ178:LJS178 LKG178:LKI178 LKW178:LKY178 LLM178:LLO178 LMC178:LME178 LMS178:LMU178 LNI178:LNK178 LNY178:LOA178 LOO178:LOQ178 LPE178:LPG178 LPU178:LPW178 LQK178:LQM178 LRA178:LRC178 LRQ178:LRS178 LSG178:LSI178 LSW178:LSY178 LTM178:LTO178 LUC178:LUE178 LUS178:LUU178 LVI178:LVK178 LVY178:LWA178 LWO178:LWQ178 LXE178:LXG178 LXU178:LXW178 LYK178:LYM178 LZA178:LZC178 LZQ178:LZS178 MAG178:MAI178 MAW178:MAY178 MBM178:MBO178 MCC178:MCE178 MCS178:MCU178 MDI178:MDK178 MDY178:MEA178 MEO178:MEQ178 MFE178:MFG178 MFU178:MFW178 MGK178:MGM178 MHA178:MHC178 MHQ178:MHS178 MIG178:MII178 MIW178:MIY178 MJM178:MJO178 MKC178:MKE178 MKS178:MKU178 MLI178:MLK178 MLY178:MMA178 MMO178:MMQ178 MNE178:MNG178 MNU178:MNW178 MOK178:MOM178 MPA178:MPC178 MPQ178:MPS178 MQG178:MQI178 MQW178:MQY178 MRM178:MRO178 MSC178:MSE178 MSS178:MSU178 MTI178:MTK178 MTY178:MUA178 MUO178:MUQ178 MVE178:MVG178 MVU178:MVW178 MWK178:MWM178 MXA178:MXC178 MXQ178:MXS178 MYG178:MYI178 MYW178:MYY178 MZM178:MZO178 NAC178:NAE178 NAS178:NAU178 NBI178:NBK178 NBY178:NCA178 NCO178:NCQ178 NDE178:NDG178 NDU178:NDW178 NEK178:NEM178 NFA178:NFC178 NFQ178:NFS178 NGG178:NGI178 NGW178:NGY178 NHM178:NHO178 NIC178:NIE178 NIS178:NIU178 NJI178:NJK178 NJY178:NKA178 NKO178:NKQ178 NLE178:NLG178 NLU178:NLW178 NMK178:NMM178 NNA178:NNC178 NNQ178:NNS178 NOG178:NOI178 NOW178:NOY178 NPM178:NPO178 NQC178:NQE178 NQS178:NQU178 NRI178:NRK178 NRY178:NSA178 NSO178:NSQ178 NTE178:NTG178 NTU178:NTW178 NUK178:NUM178 NVA178:NVC178 NVQ178:NVS178 NWG178:NWI178 NWW178:NWY178 NXM178:NXO178 NYC178:NYE178 NYS178:NYU178 NZI178:NZK178 NZY178:OAA178 OAO178:OAQ178 OBE178:OBG178 OBU178:OBW178 OCK178:OCM178 ODA178:ODC178 ODQ178:ODS178 OEG178:OEI178 OEW178:OEY178 OFM178:OFO178 OGC178:OGE178 OGS178:OGU178 OHI178:OHK178 OHY178:OIA178 OIO178:OIQ178 OJE178:OJG178 OJU178:OJW178 OKK178:OKM178 OLA178:OLC178 OLQ178:OLS178 OMG178:OMI178 OMW178:OMY178 ONM178:ONO178 OOC178:OOE178 OOS178:OOU178 OPI178:OPK178 OPY178:OQA178 OQO178:OQQ178 ORE178:ORG178 ORU178:ORW178 OSK178:OSM178 OTA178:OTC178 OTQ178:OTS178 OUG178:OUI178 OUW178:OUY178 OVM178:OVO178 OWC178:OWE178 OWS178:OWU178 OXI178:OXK178 OXY178:OYA178 OYO178:OYQ178 OZE178:OZG178 OZU178:OZW178 PAK178:PAM178 PBA178:PBC178 PBQ178:PBS178 PCG178:PCI178 PCW178:PCY178 PDM178:PDO178 PEC178:PEE178 PES178:PEU178 PFI178:PFK178 PFY178:PGA178 PGO178:PGQ178 PHE178:PHG178 PHU178:PHW178 PIK178:PIM178 PJA178:PJC178 PJQ178:PJS178 PKG178:PKI178 PKW178:PKY178 PLM178:PLO178 PMC178:PME178 PMS178:PMU178 PNI178:PNK178 PNY178:POA178 POO178:POQ178 PPE178:PPG178 PPU178:PPW178 PQK178:PQM178 PRA178:PRC178 PRQ178:PRS178 PSG178:PSI178 PSW178:PSY178 PTM178:PTO178 PUC178:PUE178 PUS178:PUU178 PVI178:PVK178 PVY178:PWA178 PWO178:PWQ178 PXE178:PXG178 PXU178:PXW178 PYK178:PYM178 PZA178:PZC178 PZQ178:PZS178 QAG178:QAI178 QAW178:QAY178 QBM178:QBO178 QCC178:QCE178 QCS178:QCU178 QDI178:QDK178 QDY178:QEA178 QEO178:QEQ178 QFE178:QFG178 QFU178:QFW178 QGK178:QGM178 QHA178:QHC178 QHQ178:QHS178 QIG178:QII178 QIW178:QIY178 QJM178:QJO178 QKC178:QKE178 QKS178:QKU178 QLI178:QLK178 QLY178:QMA178 QMO178:QMQ178 QNE178:QNG178 QNU178:QNW178 QOK178:QOM178 QPA178:QPC178 QPQ178:QPS178 QQG178:QQI178 QQW178:QQY178 QRM178:QRO178 QSC178:QSE178 QSS178:QSU178 QTI178:QTK178 QTY178:QUA178 QUO178:QUQ178 QVE178:QVG178 QVU178:QVW178 QWK178:QWM178 QXA178:QXC178 QXQ178:QXS178 QYG178:QYI178 QYW178:QYY178 QZM178:QZO178 RAC178:RAE178 RAS178:RAU178 RBI178:RBK178 RBY178:RCA178 RCO178:RCQ178 RDE178:RDG178 RDU178:RDW178 REK178:REM178 RFA178:RFC178 RFQ178:RFS178 RGG178:RGI178 RGW178:RGY178 RHM178:RHO178 RIC178:RIE178 RIS178:RIU178 RJI178:RJK178 RJY178:RKA178 RKO178:RKQ178 RLE178:RLG178 RLU178:RLW178 RMK178:RMM178 RNA178:RNC178 RNQ178:RNS178 ROG178:ROI178 ROW178:ROY178 RPM178:RPO178 RQC178:RQE178 RQS178:RQU178 RRI178:RRK178 RRY178:RSA178 RSO178:RSQ178 RTE178:RTG178 RTU178:RTW178 RUK178:RUM178 RVA178:RVC178 RVQ178:RVS178 RWG178:RWI178 RWW178:RWY178 RXM178:RXO178 RYC178:RYE178 RYS178:RYU178 RZI178:RZK178 RZY178:SAA178 SAO178:SAQ178 SBE178:SBG178 SBU178:SBW178 SCK178:SCM178 SDA178:SDC178 SDQ178:SDS178 SEG178:SEI178 SEW178:SEY178 SFM178:SFO178 SGC178:SGE178 SGS178:SGU178 SHI178:SHK178 SHY178:SIA178 SIO178:SIQ178 SJE178:SJG178 SJU178:SJW178 SKK178:SKM178 SLA178:SLC178 SLQ178:SLS178 SMG178:SMI178 SMW178:SMY178 SNM178:SNO178 SOC178:SOE178 SOS178:SOU178 SPI178:SPK178 SPY178:SQA178 SQO178:SQQ178 SRE178:SRG178 SRU178:SRW178 SSK178:SSM178 STA178:STC178 STQ178:STS178 SUG178:SUI178 SUW178:SUY178 SVM178:SVO178 SWC178:SWE178 SWS178:SWU178 SXI178:SXK178 SXY178:SYA178 SYO178:SYQ178 SZE178:SZG178 SZU178:SZW178 TAK178:TAM178 TBA178:TBC178 TBQ178:TBS178 TCG178:TCI178 TCW178:TCY178 TDM178:TDO178 TEC178:TEE178 TES178:TEU178 TFI178:TFK178 TFY178:TGA178 TGO178:TGQ178 THE178:THG178 THU178:THW178 TIK178:TIM178 TJA178:TJC178 TJQ178:TJS178 TKG178:TKI178 TKW178:TKY178 TLM178:TLO178 TMC178:TME178 TMS178:TMU178 TNI178:TNK178 TNY178:TOA178 TOO178:TOQ178 TPE178:TPG178 TPU178:TPW178 TQK178:TQM178 TRA178:TRC178 TRQ178:TRS178 TSG178:TSI178 TSW178:TSY178 TTM178:TTO178 TUC178:TUE178 TUS178:TUU178 TVI178:TVK178 TVY178:TWA178 TWO178:TWQ178 TXE178:TXG178 TXU178:TXW178 TYK178:TYM178 TZA178:TZC178 TZQ178:TZS178 UAG178:UAI178 UAW178:UAY178 UBM178:UBO178 UCC178:UCE178 UCS178:UCU178 UDI178:UDK178 UDY178:UEA178 UEO178:UEQ178 UFE178:UFG178 UFU178:UFW178 UGK178:UGM178 UHA178:UHC178 UHQ178:UHS178 UIG178:UII178 UIW178:UIY178 UJM178:UJO178 UKC178:UKE178 UKS178:UKU178 ULI178:ULK178 ULY178:UMA178 UMO178:UMQ178 UNE178:UNG178 UNU178:UNW178 UOK178:UOM178 UPA178:UPC178 UPQ178:UPS178 UQG178:UQI178 UQW178:UQY178 URM178:URO178 USC178:USE178 USS178:USU178 UTI178:UTK178 UTY178:UUA178 UUO178:UUQ178 UVE178:UVG178 UVU178:UVW178 UWK178:UWM178 UXA178:UXC178 UXQ178:UXS178 UYG178:UYI178 UYW178:UYY178 UZM178:UZO178 VAC178:VAE178 VAS178:VAU178 VBI178:VBK178 VBY178:VCA178 VCO178:VCQ178 VDE178:VDG178 VDU178:VDW178 VEK178:VEM178 VFA178:VFC178 VFQ178:VFS178 VGG178:VGI178 VGW178:VGY178 VHM178:VHO178 VIC178:VIE178 VIS178:VIU178 VJI178:VJK178 VJY178:VKA178 VKO178:VKQ178 VLE178:VLG178 VLU178:VLW178 VMK178:VMM178 VNA178:VNC178 VNQ178:VNS178 VOG178:VOI178 VOW178:VOY178 VPM178:VPO178 VQC178:VQE178 VQS178:VQU178 VRI178:VRK178 VRY178:VSA178 VSO178:VSQ178 VTE178:VTG178 VTU178:VTW178 VUK178:VUM178 VVA178:VVC178 VVQ178:VVS178 VWG178:VWI178 VWW178:VWY178 VXM178:VXO178 VYC178:VYE178 VYS178:VYU178 VZI178:VZK178 VZY178:WAA178 WAO178:WAQ178 WBE178:WBG178 WBU178:WBW178 WCK178:WCM178 WDA178:WDC178 WDQ178:WDS178 WEG178:WEI178 WEW178:WEY178 WFM178:WFO178 WGC178:WGE178 WGS178:WGU178 WHI178:WHK178 WHY178:WIA178 WIO178:WIQ178 WJE178:WJG178 WJU178:WJW178 WKK178:WKM178 WLA178:WLC178 WLQ178:WLS178 WMG178:WMI178 WMW178:WMY178 WNM178:WNO178 WOC178:WOE178 WOS178:WOU178 WPI178:WPK178 WPY178:WQA178 WQO178:WQQ178 WRE178:WRG178 WRU178:WRW178 WSK178:WSM178 WTA178:WTC178 WTQ178:WTS178 WUG178:WUI178 WUW178:WUY178 WVM178:WVO178 WWC178:WWE178 WWS178:WWU178 WXI178:WXK178 WXY178:WYA178 WYO178:WYQ178 WZE178:WZG178 WZU178:WZW178 XAK178:XAM178 XBA178:XBC178 XBQ178:XBS178 XCG178:XCI178 XCW178:XCY178 XDM178:XDO178 XEC178:XEE178 XES178:XEU178 F200:H201 F207:H208 F212:H212 F238:H243 F248:H249 F251:H251 F264:H264 F296:H297 F300:H301 F311:H311 F314:H314 F318:H322 F327:H327 F334:H336 F344:H347 F350:H350 F353:H355 F361:H367 F370:H371 F395:H395 F421:H453 F290:H290 F494:H494 F501:H511 F4:H15 F37:H37 F56:H56 F69:H71 F81:H81 F93:H94 F118:H130 F462:H489 F496:H498" xr:uid="{0FB9654E-677B-486B-B09D-FF99C8352C9F}">
      <formula1>43556</formula1>
      <formula2>45504</formula2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A0F3B8-6FDB-4DB8-98FA-0655BE786BE2}">
  <dimension ref="A1:P213"/>
  <sheetViews>
    <sheetView topLeftCell="A198" workbookViewId="0">
      <selection activeCell="I215" sqref="I214:I215"/>
    </sheetView>
  </sheetViews>
  <sheetFormatPr defaultRowHeight="15" x14ac:dyDescent="0.25"/>
  <cols>
    <col min="1" max="1" width="51.5703125" style="15" bestFit="1" customWidth="1"/>
    <col min="2" max="2" width="23.28515625" style="15" customWidth="1"/>
    <col min="3" max="3" width="16" style="15" bestFit="1" customWidth="1"/>
    <col min="4" max="4" width="13.42578125" style="15" bestFit="1" customWidth="1"/>
    <col min="5" max="5" width="19.5703125" style="15" bestFit="1" customWidth="1"/>
    <col min="6" max="6" width="12.7109375" style="15" bestFit="1" customWidth="1"/>
    <col min="7" max="7" width="9.5703125" style="15" bestFit="1" customWidth="1"/>
    <col min="8" max="8" width="12.7109375" style="15" bestFit="1" customWidth="1"/>
    <col min="9" max="9" width="8.5703125" style="15" bestFit="1" customWidth="1"/>
    <col min="10" max="10" width="11" style="15" bestFit="1" customWidth="1"/>
    <col min="11" max="11" width="9.140625" style="15"/>
    <col min="12" max="12" width="11" style="15" bestFit="1" customWidth="1"/>
    <col min="13" max="13" width="11.7109375" style="15" bestFit="1" customWidth="1"/>
    <col min="14" max="14" width="12.28515625" style="15" bestFit="1" customWidth="1"/>
  </cols>
  <sheetData>
    <row r="1" spans="1:16" ht="15.75" x14ac:dyDescent="0.25">
      <c r="A1" s="112" t="s">
        <v>3438</v>
      </c>
      <c r="B1" s="12"/>
      <c r="C1" s="12"/>
      <c r="D1" s="12"/>
      <c r="E1" s="12"/>
      <c r="F1" s="12"/>
      <c r="G1" s="12"/>
      <c r="H1" s="12"/>
      <c r="I1" s="151" t="s">
        <v>0</v>
      </c>
      <c r="J1" s="152"/>
      <c r="K1" s="152"/>
      <c r="L1" s="152"/>
      <c r="M1" s="152"/>
      <c r="N1" s="153"/>
    </row>
    <row r="2" spans="1:16" ht="14.25" customHeight="1" x14ac:dyDescent="0.25">
      <c r="A2" s="13"/>
      <c r="B2" s="13"/>
      <c r="C2" s="13"/>
      <c r="D2" s="13"/>
      <c r="E2" s="13"/>
      <c r="F2" s="13"/>
      <c r="G2" s="13"/>
      <c r="H2" s="13"/>
      <c r="I2" s="149" t="s">
        <v>1</v>
      </c>
      <c r="J2" s="150"/>
      <c r="K2" s="149" t="s">
        <v>2</v>
      </c>
      <c r="L2" s="150"/>
      <c r="M2" s="14" t="s">
        <v>3</v>
      </c>
      <c r="N2" s="14" t="s">
        <v>4</v>
      </c>
    </row>
    <row r="3" spans="1:16" ht="52.5" customHeight="1" x14ac:dyDescent="0.25">
      <c r="A3" s="3" t="s">
        <v>5</v>
      </c>
      <c r="B3" s="3" t="s">
        <v>6</v>
      </c>
      <c r="C3" s="3" t="s">
        <v>7</v>
      </c>
      <c r="D3" s="3" t="s">
        <v>8</v>
      </c>
      <c r="E3" s="3" t="s">
        <v>3432</v>
      </c>
      <c r="F3" s="3" t="s">
        <v>3435</v>
      </c>
      <c r="G3" s="3" t="s">
        <v>3436</v>
      </c>
      <c r="H3" s="3" t="s">
        <v>3437</v>
      </c>
      <c r="I3" s="21" t="s">
        <v>9</v>
      </c>
      <c r="J3" s="21" t="s">
        <v>3431</v>
      </c>
      <c r="K3" s="21" t="s">
        <v>9</v>
      </c>
      <c r="L3" s="21" t="s">
        <v>3431</v>
      </c>
      <c r="M3" s="8"/>
      <c r="N3" s="8"/>
    </row>
    <row r="4" spans="1:16" x14ac:dyDescent="0.25">
      <c r="A4" s="27" t="s">
        <v>2366</v>
      </c>
      <c r="B4" s="22" t="s">
        <v>853</v>
      </c>
      <c r="C4" s="22" t="s">
        <v>854</v>
      </c>
      <c r="D4" s="22" t="s">
        <v>855</v>
      </c>
      <c r="E4" s="22" t="s">
        <v>14</v>
      </c>
      <c r="F4" s="23">
        <v>43560</v>
      </c>
      <c r="G4" s="23"/>
      <c r="H4" s="23"/>
      <c r="I4" s="24">
        <f>75.93*14%</f>
        <v>10.630200000000002</v>
      </c>
      <c r="J4" s="24">
        <f>75.93*86%</f>
        <v>65.299800000000005</v>
      </c>
      <c r="K4" s="24"/>
      <c r="L4" s="24"/>
      <c r="M4" s="24"/>
      <c r="N4" s="24"/>
      <c r="O4" s="10"/>
      <c r="P4" s="10"/>
    </row>
    <row r="5" spans="1:16" ht="30" x14ac:dyDescent="0.25">
      <c r="A5" s="27" t="s">
        <v>2367</v>
      </c>
      <c r="B5" s="22" t="s">
        <v>856</v>
      </c>
      <c r="C5" s="22" t="s">
        <v>857</v>
      </c>
      <c r="D5" s="22" t="s">
        <v>858</v>
      </c>
      <c r="E5" s="22" t="s">
        <v>14</v>
      </c>
      <c r="F5" s="23">
        <v>43563</v>
      </c>
      <c r="G5" s="23"/>
      <c r="H5" s="23"/>
      <c r="I5" s="24">
        <f>16.62*40%</f>
        <v>6.6480000000000006</v>
      </c>
      <c r="J5" s="24">
        <f>16.62*60%</f>
        <v>9.9719999999999995</v>
      </c>
      <c r="K5" s="24"/>
      <c r="L5" s="24"/>
      <c r="M5" s="24"/>
      <c r="N5" s="24"/>
      <c r="O5" s="10"/>
      <c r="P5" s="10"/>
    </row>
    <row r="6" spans="1:16" x14ac:dyDescent="0.25">
      <c r="A6" s="27" t="s">
        <v>2368</v>
      </c>
      <c r="B6" s="22" t="s">
        <v>859</v>
      </c>
      <c r="C6" s="22" t="s">
        <v>860</v>
      </c>
      <c r="D6" s="22" t="s">
        <v>3422</v>
      </c>
      <c r="E6" s="22" t="s">
        <v>14</v>
      </c>
      <c r="F6" s="23">
        <v>43565</v>
      </c>
      <c r="G6" s="23"/>
      <c r="H6" s="23"/>
      <c r="I6" s="24">
        <f>1.65*22%</f>
        <v>0.36299999999999999</v>
      </c>
      <c r="J6" s="24">
        <f>1.65*78%</f>
        <v>1.2869999999999999</v>
      </c>
      <c r="K6" s="24"/>
      <c r="L6" s="24"/>
      <c r="M6" s="24"/>
      <c r="N6" s="24"/>
      <c r="O6" s="10"/>
      <c r="P6" s="10"/>
    </row>
    <row r="7" spans="1:16" x14ac:dyDescent="0.25">
      <c r="A7" s="27" t="s">
        <v>2369</v>
      </c>
      <c r="B7" s="22" t="s">
        <v>861</v>
      </c>
      <c r="C7" s="22" t="s">
        <v>862</v>
      </c>
      <c r="D7" s="22" t="s">
        <v>863</v>
      </c>
      <c r="E7" s="22" t="s">
        <v>14</v>
      </c>
      <c r="F7" s="23">
        <v>43578</v>
      </c>
      <c r="G7" s="23"/>
      <c r="H7" s="23"/>
      <c r="I7" s="24"/>
      <c r="J7" s="24"/>
      <c r="K7" s="24">
        <v>0.82</v>
      </c>
      <c r="L7" s="24"/>
      <c r="M7" s="24">
        <v>2.36</v>
      </c>
      <c r="N7" s="24"/>
      <c r="O7" s="10"/>
      <c r="P7" s="10"/>
    </row>
    <row r="8" spans="1:16" x14ac:dyDescent="0.25">
      <c r="A8" s="27" t="s">
        <v>2370</v>
      </c>
      <c r="B8" s="22" t="s">
        <v>864</v>
      </c>
      <c r="C8" s="22" t="s">
        <v>865</v>
      </c>
      <c r="D8" s="22" t="s">
        <v>866</v>
      </c>
      <c r="E8" s="22" t="s">
        <v>14</v>
      </c>
      <c r="F8" s="23">
        <v>43586</v>
      </c>
      <c r="G8" s="23"/>
      <c r="H8" s="23"/>
      <c r="I8" s="24">
        <f>2.77*89%</f>
        <v>2.4653</v>
      </c>
      <c r="J8" s="24">
        <f>2.77*11%</f>
        <v>0.30470000000000003</v>
      </c>
      <c r="K8" s="24"/>
      <c r="L8" s="24"/>
      <c r="M8" s="24"/>
      <c r="N8" s="24"/>
      <c r="O8" s="10"/>
      <c r="P8" s="10"/>
    </row>
    <row r="9" spans="1:16" x14ac:dyDescent="0.25">
      <c r="A9" s="27" t="s">
        <v>2371</v>
      </c>
      <c r="B9" s="22" t="s">
        <v>867</v>
      </c>
      <c r="C9" s="22" t="s">
        <v>868</v>
      </c>
      <c r="D9" s="22" t="s">
        <v>869</v>
      </c>
      <c r="E9" s="22" t="s">
        <v>14</v>
      </c>
      <c r="F9" s="23">
        <v>43594</v>
      </c>
      <c r="G9" s="23"/>
      <c r="H9" s="23"/>
      <c r="I9" s="24">
        <v>32.36</v>
      </c>
      <c r="J9" s="24">
        <v>10.78</v>
      </c>
      <c r="K9" s="24"/>
      <c r="L9" s="24"/>
      <c r="M9" s="24"/>
      <c r="N9" s="24"/>
      <c r="O9" s="10"/>
      <c r="P9" s="10"/>
    </row>
    <row r="10" spans="1:16" x14ac:dyDescent="0.25">
      <c r="A10" s="27" t="s">
        <v>2372</v>
      </c>
      <c r="B10" s="22" t="s">
        <v>870</v>
      </c>
      <c r="C10" s="22" t="s">
        <v>871</v>
      </c>
      <c r="D10" s="22" t="s">
        <v>872</v>
      </c>
      <c r="E10" s="22" t="s">
        <v>14</v>
      </c>
      <c r="F10" s="23">
        <v>43595</v>
      </c>
      <c r="G10" s="23"/>
      <c r="H10" s="23"/>
      <c r="I10" s="24">
        <f>76.49*80%</f>
        <v>61.192</v>
      </c>
      <c r="J10" s="24">
        <f>76.49*20%</f>
        <v>15.298</v>
      </c>
      <c r="K10" s="24"/>
      <c r="L10" s="24"/>
      <c r="M10" s="24"/>
      <c r="N10" s="24"/>
      <c r="O10" s="10"/>
      <c r="P10" s="10"/>
    </row>
    <row r="11" spans="1:16" x14ac:dyDescent="0.25">
      <c r="A11" s="27" t="s">
        <v>2373</v>
      </c>
      <c r="B11" s="22" t="s">
        <v>873</v>
      </c>
      <c r="C11" s="22" t="s">
        <v>874</v>
      </c>
      <c r="D11" s="22" t="s">
        <v>875</v>
      </c>
      <c r="E11" s="22" t="s">
        <v>14</v>
      </c>
      <c r="F11" s="23">
        <v>43602</v>
      </c>
      <c r="G11" s="23"/>
      <c r="H11" s="23"/>
      <c r="I11" s="24"/>
      <c r="J11" s="24"/>
      <c r="K11" s="24">
        <v>1.81</v>
      </c>
      <c r="L11" s="24"/>
      <c r="M11" s="24"/>
      <c r="N11" s="24"/>
      <c r="O11" s="10"/>
      <c r="P11" s="10"/>
    </row>
    <row r="12" spans="1:16" x14ac:dyDescent="0.25">
      <c r="A12" s="27" t="s">
        <v>2374</v>
      </c>
      <c r="B12" s="22" t="s">
        <v>876</v>
      </c>
      <c r="C12" s="22" t="s">
        <v>877</v>
      </c>
      <c r="D12" s="22" t="s">
        <v>878</v>
      </c>
      <c r="E12" s="22" t="s">
        <v>14</v>
      </c>
      <c r="F12" s="23">
        <v>43642</v>
      </c>
      <c r="G12" s="23"/>
      <c r="H12" s="23"/>
      <c r="I12" s="24">
        <v>0</v>
      </c>
      <c r="J12" s="24">
        <v>35.49</v>
      </c>
      <c r="K12" s="24"/>
      <c r="L12" s="24"/>
      <c r="M12" s="24"/>
      <c r="N12" s="24"/>
      <c r="O12" s="10"/>
      <c r="P12" s="10"/>
    </row>
    <row r="13" spans="1:16" x14ac:dyDescent="0.25">
      <c r="A13" s="27" t="s">
        <v>2375</v>
      </c>
      <c r="B13" s="22" t="s">
        <v>853</v>
      </c>
      <c r="C13" s="22" t="s">
        <v>879</v>
      </c>
      <c r="D13" s="22" t="s">
        <v>880</v>
      </c>
      <c r="E13" s="22" t="s">
        <v>14</v>
      </c>
      <c r="F13" s="23">
        <v>43647</v>
      </c>
      <c r="G13" s="23"/>
      <c r="H13" s="23"/>
      <c r="I13" s="24"/>
      <c r="J13" s="24"/>
      <c r="K13" s="24">
        <v>0.3</v>
      </c>
      <c r="L13" s="24"/>
      <c r="M13" s="24">
        <v>0.3</v>
      </c>
      <c r="N13" s="24"/>
      <c r="O13" s="10"/>
      <c r="P13" s="10"/>
    </row>
    <row r="14" spans="1:16" x14ac:dyDescent="0.25">
      <c r="A14" s="27" t="s">
        <v>2376</v>
      </c>
      <c r="B14" s="22" t="s">
        <v>859</v>
      </c>
      <c r="C14" s="22" t="s">
        <v>860</v>
      </c>
      <c r="D14" s="22" t="s">
        <v>881</v>
      </c>
      <c r="E14" s="22" t="s">
        <v>14</v>
      </c>
      <c r="F14" s="23">
        <v>43647</v>
      </c>
      <c r="G14" s="23"/>
      <c r="H14" s="23"/>
      <c r="I14" s="24"/>
      <c r="J14" s="24"/>
      <c r="K14" s="24"/>
      <c r="L14" s="24"/>
      <c r="M14" s="24">
        <v>2</v>
      </c>
      <c r="N14" s="24"/>
      <c r="O14" s="10"/>
      <c r="P14" s="10"/>
    </row>
    <row r="15" spans="1:16" x14ac:dyDescent="0.25">
      <c r="A15" s="27" t="s">
        <v>2377</v>
      </c>
      <c r="B15" s="22" t="s">
        <v>853</v>
      </c>
      <c r="C15" s="22" t="s">
        <v>882</v>
      </c>
      <c r="D15" s="22" t="s">
        <v>883</v>
      </c>
      <c r="E15" s="22" t="s">
        <v>14</v>
      </c>
      <c r="F15" s="23">
        <v>43654</v>
      </c>
      <c r="G15" s="23"/>
      <c r="H15" s="23"/>
      <c r="I15" s="24">
        <v>56.41</v>
      </c>
      <c r="J15" s="24">
        <v>10.75</v>
      </c>
      <c r="K15" s="24"/>
      <c r="L15" s="24"/>
      <c r="M15" s="24"/>
      <c r="N15" s="24"/>
      <c r="O15" s="10"/>
      <c r="P15" s="10"/>
    </row>
    <row r="16" spans="1:16" x14ac:dyDescent="0.25">
      <c r="A16" s="27" t="s">
        <v>2378</v>
      </c>
      <c r="B16" s="22" t="s">
        <v>884</v>
      </c>
      <c r="C16" s="22" t="s">
        <v>885</v>
      </c>
      <c r="D16" s="22" t="s">
        <v>886</v>
      </c>
      <c r="E16" s="22" t="s">
        <v>14</v>
      </c>
      <c r="F16" s="23">
        <v>43675</v>
      </c>
      <c r="G16" s="23"/>
      <c r="H16" s="23"/>
      <c r="I16" s="24"/>
      <c r="J16" s="24"/>
      <c r="K16" s="24">
        <v>100</v>
      </c>
      <c r="L16" s="24"/>
      <c r="M16" s="24">
        <v>0.4</v>
      </c>
      <c r="N16" s="24">
        <v>0.1</v>
      </c>
      <c r="O16" s="10"/>
      <c r="P16" s="10"/>
    </row>
    <row r="17" spans="1:16" x14ac:dyDescent="0.25">
      <c r="A17" s="22" t="s">
        <v>887</v>
      </c>
      <c r="B17" s="22" t="s">
        <v>853</v>
      </c>
      <c r="C17" s="22" t="s">
        <v>888</v>
      </c>
      <c r="D17" s="22" t="s">
        <v>889</v>
      </c>
      <c r="E17" s="22" t="s">
        <v>14</v>
      </c>
      <c r="F17" s="23">
        <v>43698</v>
      </c>
      <c r="G17" s="23"/>
      <c r="H17" s="23"/>
      <c r="I17" s="24">
        <v>5.54</v>
      </c>
      <c r="J17" s="24">
        <v>18.53</v>
      </c>
      <c r="K17" s="24"/>
      <c r="L17" s="24"/>
      <c r="M17" s="24"/>
      <c r="N17" s="24"/>
      <c r="O17" s="10"/>
      <c r="P17" s="10"/>
    </row>
    <row r="18" spans="1:16" x14ac:dyDescent="0.25">
      <c r="A18" s="27" t="s">
        <v>2379</v>
      </c>
      <c r="B18" s="22" t="s">
        <v>890</v>
      </c>
      <c r="C18" s="22" t="s">
        <v>891</v>
      </c>
      <c r="D18" s="22" t="s">
        <v>892</v>
      </c>
      <c r="E18" s="22" t="s">
        <v>14</v>
      </c>
      <c r="F18" s="23">
        <v>43717</v>
      </c>
      <c r="G18" s="23"/>
      <c r="H18" s="23"/>
      <c r="I18" s="24"/>
      <c r="J18" s="24">
        <v>6.7</v>
      </c>
      <c r="K18" s="24"/>
      <c r="L18" s="24"/>
      <c r="M18" s="24"/>
      <c r="N18" s="24"/>
      <c r="O18" s="10"/>
      <c r="P18" s="10"/>
    </row>
    <row r="19" spans="1:16" x14ac:dyDescent="0.25">
      <c r="A19" s="27" t="s">
        <v>2380</v>
      </c>
      <c r="B19" s="22" t="s">
        <v>893</v>
      </c>
      <c r="C19" s="22" t="s">
        <v>894</v>
      </c>
      <c r="D19" s="22" t="s">
        <v>895</v>
      </c>
      <c r="E19" s="22" t="s">
        <v>14</v>
      </c>
      <c r="F19" s="23">
        <v>43727</v>
      </c>
      <c r="G19" s="23"/>
      <c r="H19" s="23"/>
      <c r="I19" s="24"/>
      <c r="J19" s="24">
        <v>5.23</v>
      </c>
      <c r="K19" s="24">
        <v>0.68</v>
      </c>
      <c r="L19" s="24"/>
      <c r="M19" s="24"/>
      <c r="N19" s="24"/>
      <c r="O19" s="10"/>
      <c r="P19" s="10"/>
    </row>
    <row r="20" spans="1:16" x14ac:dyDescent="0.25">
      <c r="A20" s="27" t="s">
        <v>2381</v>
      </c>
      <c r="B20" s="22" t="s">
        <v>893</v>
      </c>
      <c r="C20" s="22" t="s">
        <v>896</v>
      </c>
      <c r="D20" s="22" t="s">
        <v>897</v>
      </c>
      <c r="E20" s="22" t="s">
        <v>14</v>
      </c>
      <c r="F20" s="23">
        <v>43728</v>
      </c>
      <c r="G20" s="23"/>
      <c r="H20" s="23"/>
      <c r="I20" s="24"/>
      <c r="J20" s="24">
        <v>1.36</v>
      </c>
      <c r="K20" s="24"/>
      <c r="L20" s="24"/>
      <c r="M20" s="24"/>
      <c r="N20" s="24"/>
      <c r="O20" s="10"/>
      <c r="P20" s="10"/>
    </row>
    <row r="21" spans="1:16" x14ac:dyDescent="0.25">
      <c r="A21" s="27" t="s">
        <v>2382</v>
      </c>
      <c r="B21" s="22" t="s">
        <v>893</v>
      </c>
      <c r="C21" s="22" t="s">
        <v>894</v>
      </c>
      <c r="D21" s="22" t="s">
        <v>898</v>
      </c>
      <c r="E21" s="22" t="s">
        <v>14</v>
      </c>
      <c r="F21" s="23">
        <v>43728</v>
      </c>
      <c r="G21" s="23"/>
      <c r="H21" s="23"/>
      <c r="I21" s="24"/>
      <c r="J21" s="24">
        <v>2.9</v>
      </c>
      <c r="K21" s="24"/>
      <c r="L21" s="24"/>
      <c r="M21" s="24"/>
      <c r="N21" s="24"/>
      <c r="O21" s="10"/>
      <c r="P21" s="10"/>
    </row>
    <row r="22" spans="1:16" x14ac:dyDescent="0.25">
      <c r="A22" s="22" t="s">
        <v>899</v>
      </c>
      <c r="B22" s="22" t="s">
        <v>900</v>
      </c>
      <c r="C22" s="22" t="s">
        <v>901</v>
      </c>
      <c r="D22" s="22" t="s">
        <v>902</v>
      </c>
      <c r="E22" s="22" t="s">
        <v>14</v>
      </c>
      <c r="F22" s="23">
        <v>43728</v>
      </c>
      <c r="G22" s="23"/>
      <c r="H22" s="23"/>
      <c r="I22" s="24">
        <f>28.27*25%</f>
        <v>7.0674999999999999</v>
      </c>
      <c r="J22" s="24">
        <f>28.27*75%</f>
        <v>21.202500000000001</v>
      </c>
      <c r="K22" s="24"/>
      <c r="L22" s="24"/>
      <c r="M22" s="24"/>
      <c r="N22" s="24"/>
      <c r="O22" s="10"/>
      <c r="P22" s="10"/>
    </row>
    <row r="23" spans="1:16" x14ac:dyDescent="0.25">
      <c r="A23" s="22" t="s">
        <v>903</v>
      </c>
      <c r="B23" s="22" t="s">
        <v>853</v>
      </c>
      <c r="C23" s="22" t="s">
        <v>871</v>
      </c>
      <c r="D23" s="22" t="s">
        <v>904</v>
      </c>
      <c r="E23" s="22" t="s">
        <v>14</v>
      </c>
      <c r="F23" s="23">
        <v>43728</v>
      </c>
      <c r="G23" s="25"/>
      <c r="H23" s="23"/>
      <c r="I23" s="24">
        <f>40.84*15%</f>
        <v>6.1260000000000003</v>
      </c>
      <c r="J23" s="24">
        <f>40.84*85%</f>
        <v>34.713999999999999</v>
      </c>
      <c r="K23" s="24"/>
      <c r="L23" s="24"/>
      <c r="M23" s="24"/>
      <c r="N23" s="24"/>
      <c r="O23" s="10"/>
      <c r="P23" s="10"/>
    </row>
    <row r="24" spans="1:16" ht="30" x14ac:dyDescent="0.25">
      <c r="A24" s="27" t="s">
        <v>2383</v>
      </c>
      <c r="B24" s="22" t="s">
        <v>905</v>
      </c>
      <c r="C24" s="22" t="s">
        <v>906</v>
      </c>
      <c r="D24" s="22" t="s">
        <v>907</v>
      </c>
      <c r="E24" s="22" t="s">
        <v>14</v>
      </c>
      <c r="F24" s="23">
        <v>43734</v>
      </c>
      <c r="G24" s="23"/>
      <c r="H24" s="23"/>
      <c r="I24" s="24"/>
      <c r="J24" s="24">
        <v>17.21</v>
      </c>
      <c r="K24" s="24"/>
      <c r="L24" s="24"/>
      <c r="M24" s="24"/>
      <c r="N24" s="24"/>
      <c r="O24" s="10"/>
      <c r="P24" s="10"/>
    </row>
    <row r="25" spans="1:16" x14ac:dyDescent="0.25">
      <c r="A25" s="22" t="s">
        <v>908</v>
      </c>
      <c r="B25" s="22" t="s">
        <v>853</v>
      </c>
      <c r="C25" s="22" t="s">
        <v>909</v>
      </c>
      <c r="D25" s="22" t="s">
        <v>910</v>
      </c>
      <c r="E25" s="22" t="s">
        <v>14</v>
      </c>
      <c r="F25" s="23">
        <v>43735</v>
      </c>
      <c r="G25" s="23"/>
      <c r="H25" s="23"/>
      <c r="I25" s="24">
        <f>5.53*72%</f>
        <v>3.9816000000000003</v>
      </c>
      <c r="J25" s="24">
        <f>5.53*28%</f>
        <v>1.5484000000000002</v>
      </c>
      <c r="K25" s="24"/>
      <c r="L25" s="24"/>
      <c r="M25" s="24"/>
      <c r="N25" s="24"/>
      <c r="O25" s="10"/>
      <c r="P25" s="10"/>
    </row>
    <row r="26" spans="1:16" x14ac:dyDescent="0.25">
      <c r="A26" s="22" t="s">
        <v>911</v>
      </c>
      <c r="B26" s="22" t="s">
        <v>853</v>
      </c>
      <c r="C26" s="22" t="s">
        <v>909</v>
      </c>
      <c r="D26" s="22" t="s">
        <v>910</v>
      </c>
      <c r="E26" s="22" t="s">
        <v>14</v>
      </c>
      <c r="F26" s="23">
        <v>43735</v>
      </c>
      <c r="G26" s="23"/>
      <c r="H26" s="23"/>
      <c r="I26" s="24">
        <f>7.76*70%</f>
        <v>5.4319999999999995</v>
      </c>
      <c r="J26" s="24">
        <f>7.76*30%</f>
        <v>2.3279999999999998</v>
      </c>
      <c r="K26" s="24"/>
      <c r="L26" s="24"/>
      <c r="M26" s="24"/>
      <c r="N26" s="24"/>
      <c r="O26" s="10"/>
      <c r="P26" s="10"/>
    </row>
    <row r="27" spans="1:16" x14ac:dyDescent="0.25">
      <c r="A27" s="22" t="s">
        <v>2384</v>
      </c>
      <c r="B27" s="22" t="s">
        <v>912</v>
      </c>
      <c r="C27" s="22" t="s">
        <v>913</v>
      </c>
      <c r="D27" s="22" t="s">
        <v>914</v>
      </c>
      <c r="E27" s="22" t="s">
        <v>14</v>
      </c>
      <c r="F27" s="23">
        <v>43739</v>
      </c>
      <c r="G27" s="23"/>
      <c r="H27" s="23"/>
      <c r="I27" s="24"/>
      <c r="J27" s="24">
        <v>2.12</v>
      </c>
      <c r="K27" s="24"/>
      <c r="L27" s="24"/>
      <c r="M27" s="24"/>
      <c r="N27" s="24"/>
      <c r="O27" s="10"/>
      <c r="P27" s="10"/>
    </row>
    <row r="28" spans="1:16" ht="30" x14ac:dyDescent="0.25">
      <c r="A28" s="27" t="s">
        <v>2385</v>
      </c>
      <c r="B28" s="22" t="s">
        <v>905</v>
      </c>
      <c r="C28" s="22" t="s">
        <v>882</v>
      </c>
      <c r="D28" s="22" t="s">
        <v>915</v>
      </c>
      <c r="E28" s="22" t="s">
        <v>14</v>
      </c>
      <c r="F28" s="23">
        <v>43740</v>
      </c>
      <c r="G28" s="23"/>
      <c r="H28" s="23"/>
      <c r="I28" s="24"/>
      <c r="J28" s="24"/>
      <c r="K28" s="24"/>
      <c r="L28" s="24"/>
      <c r="M28" s="24"/>
      <c r="N28" s="24">
        <v>0.1</v>
      </c>
      <c r="O28" s="10"/>
      <c r="P28" s="10"/>
    </row>
    <row r="29" spans="1:16" ht="30" x14ac:dyDescent="0.25">
      <c r="A29" s="27" t="s">
        <v>2385</v>
      </c>
      <c r="B29" s="22" t="s">
        <v>905</v>
      </c>
      <c r="C29" s="22" t="s">
        <v>882</v>
      </c>
      <c r="D29" s="22" t="s">
        <v>916</v>
      </c>
      <c r="E29" s="22" t="s">
        <v>14</v>
      </c>
      <c r="F29" s="23">
        <v>43740</v>
      </c>
      <c r="G29" s="23"/>
      <c r="H29" s="23"/>
      <c r="I29" s="24"/>
      <c r="J29" s="24"/>
      <c r="K29" s="24"/>
      <c r="L29" s="24"/>
      <c r="M29" s="24">
        <v>0.2</v>
      </c>
      <c r="N29" s="24"/>
      <c r="O29" s="10"/>
      <c r="P29" s="10"/>
    </row>
    <row r="30" spans="1:16" ht="30" x14ac:dyDescent="0.25">
      <c r="A30" s="27" t="s">
        <v>2386</v>
      </c>
      <c r="B30" s="22" t="s">
        <v>856</v>
      </c>
      <c r="C30" s="22" t="s">
        <v>917</v>
      </c>
      <c r="D30" s="22" t="s">
        <v>918</v>
      </c>
      <c r="E30" s="22" t="s">
        <v>14</v>
      </c>
      <c r="F30" s="23">
        <v>43740</v>
      </c>
      <c r="G30" s="23"/>
      <c r="H30" s="23"/>
      <c r="I30" s="24"/>
      <c r="J30" s="24"/>
      <c r="K30" s="24">
        <v>0.3</v>
      </c>
      <c r="L30" s="24"/>
      <c r="M30" s="24">
        <v>0.25</v>
      </c>
      <c r="N30" s="24"/>
      <c r="O30" s="10"/>
      <c r="P30" s="10"/>
    </row>
    <row r="31" spans="1:16" x14ac:dyDescent="0.25">
      <c r="A31" s="22" t="s">
        <v>919</v>
      </c>
      <c r="B31" s="22" t="s">
        <v>876</v>
      </c>
      <c r="C31" s="22" t="s">
        <v>920</v>
      </c>
      <c r="D31" s="22" t="s">
        <v>921</v>
      </c>
      <c r="E31" s="22" t="s">
        <v>14</v>
      </c>
      <c r="F31" s="23">
        <v>43740</v>
      </c>
      <c r="G31" s="23"/>
      <c r="H31" s="23"/>
      <c r="I31" s="24"/>
      <c r="J31" s="24">
        <v>53.27</v>
      </c>
      <c r="K31" s="24"/>
      <c r="L31" s="24"/>
      <c r="M31" s="24"/>
      <c r="N31" s="24"/>
      <c r="O31" s="10"/>
      <c r="P31" s="10"/>
    </row>
    <row r="32" spans="1:16" x14ac:dyDescent="0.25">
      <c r="A32" s="22" t="s">
        <v>922</v>
      </c>
      <c r="B32" s="22" t="s">
        <v>923</v>
      </c>
      <c r="C32" s="22" t="s">
        <v>924</v>
      </c>
      <c r="D32" s="22" t="s">
        <v>925</v>
      </c>
      <c r="E32" s="22" t="s">
        <v>14</v>
      </c>
      <c r="F32" s="23">
        <v>43746</v>
      </c>
      <c r="G32" s="23"/>
      <c r="H32" s="23"/>
      <c r="I32" s="24">
        <f>24.66*61%</f>
        <v>15.0426</v>
      </c>
      <c r="J32" s="24">
        <f>24.66*39%</f>
        <v>9.6173999999999999</v>
      </c>
      <c r="K32" s="24"/>
      <c r="L32" s="24"/>
      <c r="M32" s="24"/>
      <c r="N32" s="24"/>
      <c r="O32" s="10"/>
      <c r="P32" s="10"/>
    </row>
    <row r="33" spans="1:16" x14ac:dyDescent="0.25">
      <c r="A33" s="27" t="s">
        <v>1227</v>
      </c>
      <c r="B33" s="22" t="s">
        <v>926</v>
      </c>
      <c r="C33" s="22" t="s">
        <v>927</v>
      </c>
      <c r="D33" s="22" t="s">
        <v>928</v>
      </c>
      <c r="E33" s="22" t="s">
        <v>14</v>
      </c>
      <c r="F33" s="23">
        <v>43753</v>
      </c>
      <c r="G33" s="23"/>
      <c r="H33" s="23"/>
      <c r="I33" s="24"/>
      <c r="J33" s="24"/>
      <c r="K33" s="24"/>
      <c r="L33" s="24"/>
      <c r="M33" s="24">
        <v>0.8</v>
      </c>
      <c r="N33" s="24"/>
      <c r="O33" s="10"/>
      <c r="P33" s="10"/>
    </row>
    <row r="34" spans="1:16" x14ac:dyDescent="0.25">
      <c r="A34" s="22" t="s">
        <v>929</v>
      </c>
      <c r="B34" s="22" t="s">
        <v>853</v>
      </c>
      <c r="C34" s="22" t="s">
        <v>930</v>
      </c>
      <c r="D34" s="22" t="s">
        <v>931</v>
      </c>
      <c r="E34" s="22" t="s">
        <v>14</v>
      </c>
      <c r="F34" s="23">
        <v>43777</v>
      </c>
      <c r="G34" s="23"/>
      <c r="H34" s="23"/>
      <c r="I34" s="24">
        <f>71*35%</f>
        <v>24.849999999999998</v>
      </c>
      <c r="J34" s="24">
        <v>55</v>
      </c>
      <c r="K34" s="24"/>
      <c r="L34" s="24"/>
      <c r="M34" s="24"/>
      <c r="N34" s="24"/>
      <c r="O34" s="10"/>
      <c r="P34" s="10"/>
    </row>
    <row r="35" spans="1:16" ht="30" x14ac:dyDescent="0.25">
      <c r="A35" s="27" t="s">
        <v>2387</v>
      </c>
      <c r="B35" s="22" t="s">
        <v>932</v>
      </c>
      <c r="C35" s="22" t="s">
        <v>862</v>
      </c>
      <c r="D35" s="22" t="s">
        <v>933</v>
      </c>
      <c r="E35" s="22" t="s">
        <v>14</v>
      </c>
      <c r="F35" s="23">
        <v>43805</v>
      </c>
      <c r="G35" s="23"/>
      <c r="H35" s="23"/>
      <c r="I35" s="24"/>
      <c r="J35" s="24"/>
      <c r="K35" s="24"/>
      <c r="L35" s="24"/>
      <c r="M35" s="24">
        <v>0.2</v>
      </c>
      <c r="N35" s="24"/>
      <c r="O35" s="10"/>
      <c r="P35" s="10"/>
    </row>
    <row r="36" spans="1:16" x14ac:dyDescent="0.25">
      <c r="A36" s="27" t="s">
        <v>2388</v>
      </c>
      <c r="B36" s="22" t="s">
        <v>864</v>
      </c>
      <c r="C36" s="22" t="s">
        <v>934</v>
      </c>
      <c r="D36" s="22" t="s">
        <v>935</v>
      </c>
      <c r="E36" s="22" t="s">
        <v>14</v>
      </c>
      <c r="F36" s="23">
        <v>43808</v>
      </c>
      <c r="G36" s="23"/>
      <c r="H36" s="23"/>
      <c r="I36" s="24">
        <v>20.329999999999998</v>
      </c>
      <c r="J36" s="24">
        <v>13.55</v>
      </c>
      <c r="K36" s="24"/>
      <c r="L36" s="24"/>
      <c r="M36" s="24"/>
      <c r="N36" s="24"/>
      <c r="O36" s="10"/>
      <c r="P36" s="10"/>
    </row>
    <row r="37" spans="1:16" x14ac:dyDescent="0.25">
      <c r="A37" s="27" t="s">
        <v>2389</v>
      </c>
      <c r="B37" s="22" t="s">
        <v>936</v>
      </c>
      <c r="C37" s="22" t="s">
        <v>937</v>
      </c>
      <c r="D37" s="22" t="s">
        <v>938</v>
      </c>
      <c r="E37" s="22" t="s">
        <v>14</v>
      </c>
      <c r="F37" s="23">
        <v>43815</v>
      </c>
      <c r="G37" s="23"/>
      <c r="H37" s="23"/>
      <c r="I37" s="24"/>
      <c r="J37" s="24"/>
      <c r="K37" s="24"/>
      <c r="L37" s="24"/>
      <c r="M37" s="24">
        <v>1.62</v>
      </c>
      <c r="N37" s="24"/>
      <c r="O37" s="10"/>
      <c r="P37" s="10"/>
    </row>
    <row r="38" spans="1:16" x14ac:dyDescent="0.25">
      <c r="A38" s="22" t="s">
        <v>939</v>
      </c>
      <c r="B38" s="22" t="s">
        <v>940</v>
      </c>
      <c r="C38" s="22" t="s">
        <v>941</v>
      </c>
      <c r="D38" s="22" t="s">
        <v>942</v>
      </c>
      <c r="E38" s="22" t="s">
        <v>14</v>
      </c>
      <c r="F38" s="23">
        <v>43818</v>
      </c>
      <c r="G38" s="23"/>
      <c r="H38" s="23"/>
      <c r="I38" s="24"/>
      <c r="J38" s="24">
        <v>3.96</v>
      </c>
      <c r="K38" s="24"/>
      <c r="L38" s="24"/>
      <c r="M38" s="24"/>
      <c r="N38" s="24"/>
      <c r="O38" s="10"/>
      <c r="P38" s="10"/>
    </row>
    <row r="39" spans="1:16" x14ac:dyDescent="0.25">
      <c r="A39" s="22" t="s">
        <v>2390</v>
      </c>
      <c r="B39" s="22" t="s">
        <v>943</v>
      </c>
      <c r="C39" s="22" t="s">
        <v>944</v>
      </c>
      <c r="D39" s="22" t="s">
        <v>945</v>
      </c>
      <c r="E39" s="22" t="s">
        <v>14</v>
      </c>
      <c r="F39" s="23">
        <v>43840</v>
      </c>
      <c r="G39" s="23"/>
      <c r="H39" s="23"/>
      <c r="I39" s="24"/>
      <c r="J39" s="24">
        <v>15.71</v>
      </c>
      <c r="K39" s="24"/>
      <c r="L39" s="24"/>
      <c r="M39" s="24"/>
      <c r="N39" s="24"/>
      <c r="O39" s="10"/>
      <c r="P39" s="10"/>
    </row>
    <row r="40" spans="1:16" x14ac:dyDescent="0.25">
      <c r="A40" s="27" t="s">
        <v>2391</v>
      </c>
      <c r="B40" s="22" t="s">
        <v>893</v>
      </c>
      <c r="C40" s="22" t="s">
        <v>946</v>
      </c>
      <c r="D40" s="22" t="s">
        <v>947</v>
      </c>
      <c r="E40" s="22" t="s">
        <v>14</v>
      </c>
      <c r="F40" s="23">
        <v>43857</v>
      </c>
      <c r="G40" s="23"/>
      <c r="H40" s="23"/>
      <c r="I40" s="24"/>
      <c r="J40" s="24">
        <v>2.13</v>
      </c>
      <c r="K40" s="24"/>
      <c r="L40" s="24"/>
      <c r="M40" s="24"/>
      <c r="N40" s="24"/>
      <c r="O40" s="10"/>
      <c r="P40" s="10"/>
    </row>
    <row r="41" spans="1:16" x14ac:dyDescent="0.25">
      <c r="A41" s="22" t="s">
        <v>948</v>
      </c>
      <c r="B41" s="22" t="s">
        <v>861</v>
      </c>
      <c r="C41" s="22" t="s">
        <v>862</v>
      </c>
      <c r="D41" s="22" t="s">
        <v>949</v>
      </c>
      <c r="E41" s="22" t="s">
        <v>14</v>
      </c>
      <c r="F41" s="23">
        <v>43893</v>
      </c>
      <c r="G41" s="23"/>
      <c r="H41" s="23"/>
      <c r="I41" s="24"/>
      <c r="J41" s="24">
        <v>13.9</v>
      </c>
      <c r="K41" s="24"/>
      <c r="L41" s="24"/>
      <c r="M41" s="24"/>
      <c r="N41" s="24"/>
      <c r="O41" s="10"/>
      <c r="P41" s="10"/>
    </row>
    <row r="42" spans="1:16" ht="30" x14ac:dyDescent="0.25">
      <c r="A42" s="27" t="s">
        <v>2392</v>
      </c>
      <c r="B42" s="22" t="s">
        <v>932</v>
      </c>
      <c r="C42" s="22" t="s">
        <v>862</v>
      </c>
      <c r="D42" s="22" t="s">
        <v>950</v>
      </c>
      <c r="E42" s="22" t="s">
        <v>14</v>
      </c>
      <c r="F42" s="23">
        <v>43893</v>
      </c>
      <c r="G42" s="23"/>
      <c r="H42" s="23"/>
      <c r="I42" s="24">
        <v>13</v>
      </c>
      <c r="J42" s="24">
        <v>16.54</v>
      </c>
      <c r="K42" s="24"/>
      <c r="L42" s="24"/>
      <c r="M42" s="24"/>
      <c r="N42" s="24"/>
      <c r="O42" s="10"/>
      <c r="P42" s="10"/>
    </row>
    <row r="43" spans="1:16" x14ac:dyDescent="0.25">
      <c r="A43" s="27" t="s">
        <v>2393</v>
      </c>
      <c r="B43" s="22" t="s">
        <v>951</v>
      </c>
      <c r="C43" s="22" t="s">
        <v>952</v>
      </c>
      <c r="D43" s="22" t="s">
        <v>953</v>
      </c>
      <c r="E43" s="22" t="s">
        <v>14</v>
      </c>
      <c r="F43" s="23">
        <v>43904</v>
      </c>
      <c r="G43" s="23"/>
      <c r="H43" s="23"/>
      <c r="I43" s="24"/>
      <c r="J43" s="24">
        <v>3.83</v>
      </c>
      <c r="K43" s="24"/>
      <c r="L43" s="24"/>
      <c r="M43" s="24"/>
      <c r="N43" s="24"/>
      <c r="O43" s="10"/>
      <c r="P43" s="10"/>
    </row>
    <row r="44" spans="1:16" x14ac:dyDescent="0.25">
      <c r="A44" s="27" t="s">
        <v>2394</v>
      </c>
      <c r="B44" s="22" t="s">
        <v>954</v>
      </c>
      <c r="C44" s="22" t="s">
        <v>885</v>
      </c>
      <c r="D44" s="22" t="s">
        <v>955</v>
      </c>
      <c r="E44" s="22" t="s">
        <v>14</v>
      </c>
      <c r="F44" s="23">
        <v>43908</v>
      </c>
      <c r="G44" s="23"/>
      <c r="H44" s="23"/>
      <c r="I44" s="24">
        <v>4.42</v>
      </c>
      <c r="J44" s="24">
        <v>0.91</v>
      </c>
      <c r="K44" s="24"/>
      <c r="L44" s="24"/>
      <c r="M44" s="24"/>
      <c r="N44" s="24"/>
      <c r="O44" s="10"/>
      <c r="P44" s="10"/>
    </row>
    <row r="45" spans="1:16" x14ac:dyDescent="0.25">
      <c r="A45" s="22" t="s">
        <v>2395</v>
      </c>
      <c r="B45" s="22" t="s">
        <v>956</v>
      </c>
      <c r="C45" s="22" t="s">
        <v>952</v>
      </c>
      <c r="D45" s="22" t="s">
        <v>953</v>
      </c>
      <c r="E45" s="22" t="s">
        <v>14</v>
      </c>
      <c r="F45" s="23">
        <v>43935</v>
      </c>
      <c r="G45" s="23"/>
      <c r="H45" s="23"/>
      <c r="I45" s="24"/>
      <c r="J45" s="24">
        <v>3.83</v>
      </c>
      <c r="K45" s="24"/>
      <c r="L45" s="24"/>
      <c r="M45" s="24"/>
      <c r="N45" s="24"/>
      <c r="O45" s="10"/>
      <c r="P45" s="10"/>
    </row>
    <row r="46" spans="1:16" ht="30" x14ac:dyDescent="0.25">
      <c r="A46" s="27" t="s">
        <v>2396</v>
      </c>
      <c r="B46" s="22" t="s">
        <v>905</v>
      </c>
      <c r="C46" s="22" t="s">
        <v>958</v>
      </c>
      <c r="D46" s="22" t="s">
        <v>957</v>
      </c>
      <c r="E46" s="22" t="s">
        <v>14</v>
      </c>
      <c r="F46" s="23">
        <v>43965</v>
      </c>
      <c r="G46" s="23"/>
      <c r="H46" s="23"/>
      <c r="I46" s="24">
        <v>18.7</v>
      </c>
      <c r="J46" s="24">
        <v>22.85</v>
      </c>
      <c r="K46" s="24"/>
      <c r="L46" s="24"/>
      <c r="M46" s="24"/>
      <c r="N46" s="24"/>
      <c r="O46" s="10"/>
      <c r="P46" s="10"/>
    </row>
    <row r="47" spans="1:16" x14ac:dyDescent="0.25">
      <c r="A47" s="27" t="s">
        <v>2397</v>
      </c>
      <c r="B47" s="22" t="s">
        <v>959</v>
      </c>
      <c r="C47" s="22" t="s">
        <v>860</v>
      </c>
      <c r="D47" s="22" t="s">
        <v>960</v>
      </c>
      <c r="E47" s="22" t="s">
        <v>14</v>
      </c>
      <c r="F47" s="23">
        <v>43971</v>
      </c>
      <c r="G47" s="23"/>
      <c r="H47" s="23"/>
      <c r="I47" s="24"/>
      <c r="J47" s="24">
        <v>15.23</v>
      </c>
      <c r="K47" s="24"/>
      <c r="L47" s="24"/>
      <c r="M47" s="24"/>
      <c r="N47" s="24"/>
      <c r="O47" s="10"/>
      <c r="P47" s="10"/>
    </row>
    <row r="48" spans="1:16" ht="30" x14ac:dyDescent="0.25">
      <c r="A48" s="22" t="s">
        <v>961</v>
      </c>
      <c r="B48" s="22" t="s">
        <v>962</v>
      </c>
      <c r="C48" s="22" t="s">
        <v>963</v>
      </c>
      <c r="D48" s="22" t="s">
        <v>964</v>
      </c>
      <c r="E48" s="22" t="s">
        <v>14</v>
      </c>
      <c r="F48" s="23">
        <v>43971</v>
      </c>
      <c r="G48" s="23"/>
      <c r="H48" s="23"/>
      <c r="I48" s="24">
        <v>89</v>
      </c>
      <c r="J48" s="24">
        <v>11</v>
      </c>
      <c r="K48" s="24"/>
      <c r="L48" s="24"/>
      <c r="M48" s="24"/>
      <c r="N48" s="24"/>
      <c r="O48" s="10"/>
      <c r="P48" s="10"/>
    </row>
    <row r="49" spans="1:16" x14ac:dyDescent="0.25">
      <c r="A49" s="22" t="s">
        <v>2398</v>
      </c>
      <c r="B49" s="22" t="s">
        <v>956</v>
      </c>
      <c r="C49" s="22" t="s">
        <v>965</v>
      </c>
      <c r="D49" s="22" t="s">
        <v>966</v>
      </c>
      <c r="E49" s="22" t="s">
        <v>14</v>
      </c>
      <c r="F49" s="23">
        <v>44005</v>
      </c>
      <c r="G49" s="23"/>
      <c r="H49" s="23"/>
      <c r="I49" s="24">
        <v>79</v>
      </c>
      <c r="J49" s="24">
        <v>21</v>
      </c>
      <c r="K49" s="24"/>
      <c r="L49" s="24"/>
      <c r="M49" s="24"/>
      <c r="N49" s="24"/>
      <c r="O49" s="10"/>
      <c r="P49" s="10"/>
    </row>
    <row r="50" spans="1:16" x14ac:dyDescent="0.25">
      <c r="A50" s="27" t="s">
        <v>2399</v>
      </c>
      <c r="B50" s="22" t="s">
        <v>951</v>
      </c>
      <c r="C50" s="22" t="s">
        <v>965</v>
      </c>
      <c r="D50" s="22" t="s">
        <v>966</v>
      </c>
      <c r="E50" s="22" t="s">
        <v>14</v>
      </c>
      <c r="F50" s="23">
        <v>44006</v>
      </c>
      <c r="G50" s="23"/>
      <c r="H50" s="23"/>
      <c r="I50" s="24">
        <v>31.07</v>
      </c>
      <c r="J50" s="24">
        <v>8.26</v>
      </c>
      <c r="K50" s="24"/>
      <c r="L50" s="24"/>
      <c r="M50" s="24"/>
      <c r="N50" s="24"/>
      <c r="O50" s="10"/>
      <c r="P50" s="10"/>
    </row>
    <row r="51" spans="1:16" x14ac:dyDescent="0.25">
      <c r="A51" s="27" t="s">
        <v>2400</v>
      </c>
      <c r="B51" s="22" t="s">
        <v>867</v>
      </c>
      <c r="C51" s="22" t="s">
        <v>967</v>
      </c>
      <c r="D51" s="22" t="s">
        <v>968</v>
      </c>
      <c r="E51" s="22" t="s">
        <v>14</v>
      </c>
      <c r="F51" s="23">
        <v>44011</v>
      </c>
      <c r="G51" s="23"/>
      <c r="H51" s="23"/>
      <c r="I51" s="24"/>
      <c r="J51" s="24"/>
      <c r="K51" s="24"/>
      <c r="L51" s="24"/>
      <c r="M51" s="24">
        <v>7.8</v>
      </c>
      <c r="N51" s="24"/>
      <c r="O51" s="10"/>
      <c r="P51" s="10"/>
    </row>
    <row r="52" spans="1:16" x14ac:dyDescent="0.25">
      <c r="A52" s="27" t="s">
        <v>2401</v>
      </c>
      <c r="B52" s="22" t="s">
        <v>951</v>
      </c>
      <c r="C52" s="22" t="s">
        <v>965</v>
      </c>
      <c r="D52" s="22" t="s">
        <v>969</v>
      </c>
      <c r="E52" s="22" t="s">
        <v>14</v>
      </c>
      <c r="F52" s="23">
        <v>44015</v>
      </c>
      <c r="G52" s="23"/>
      <c r="H52" s="23"/>
      <c r="I52" s="24">
        <v>8.77</v>
      </c>
      <c r="J52" s="24">
        <v>20.45</v>
      </c>
      <c r="K52" s="24"/>
      <c r="L52" s="24"/>
      <c r="M52" s="24"/>
      <c r="N52" s="24"/>
      <c r="O52" s="10"/>
      <c r="P52" s="10"/>
    </row>
    <row r="53" spans="1:16" ht="30" x14ac:dyDescent="0.25">
      <c r="A53" s="27" t="s">
        <v>2402</v>
      </c>
      <c r="B53" s="22" t="s">
        <v>905</v>
      </c>
      <c r="C53" s="22" t="s">
        <v>871</v>
      </c>
      <c r="D53" s="22" t="s">
        <v>970</v>
      </c>
      <c r="E53" s="22" t="s">
        <v>14</v>
      </c>
      <c r="F53" s="23">
        <v>44020</v>
      </c>
      <c r="G53" s="23"/>
      <c r="H53" s="23"/>
      <c r="I53" s="24"/>
      <c r="J53" s="24"/>
      <c r="K53" s="24">
        <v>2.91</v>
      </c>
      <c r="L53" s="24"/>
      <c r="M53" s="24">
        <v>3.7</v>
      </c>
      <c r="N53" s="24">
        <v>0.78</v>
      </c>
      <c r="O53" s="10"/>
      <c r="P53" s="10"/>
    </row>
    <row r="54" spans="1:16" ht="30" x14ac:dyDescent="0.25">
      <c r="A54" s="22" t="s">
        <v>971</v>
      </c>
      <c r="B54" s="22" t="s">
        <v>972</v>
      </c>
      <c r="C54" s="22" t="s">
        <v>973</v>
      </c>
      <c r="D54" s="22" t="s">
        <v>974</v>
      </c>
      <c r="E54" s="22" t="s">
        <v>14</v>
      </c>
      <c r="F54" s="23">
        <v>44022</v>
      </c>
      <c r="G54" s="23"/>
      <c r="H54" s="23"/>
      <c r="I54" s="24">
        <v>39.07</v>
      </c>
      <c r="J54" s="24">
        <v>4.82</v>
      </c>
      <c r="K54" s="24"/>
      <c r="L54" s="24"/>
      <c r="M54" s="24"/>
      <c r="N54" s="24"/>
      <c r="O54" s="10"/>
      <c r="P54" s="10"/>
    </row>
    <row r="55" spans="1:16" x14ac:dyDescent="0.25">
      <c r="A55" s="27" t="s">
        <v>2403</v>
      </c>
      <c r="B55" s="22" t="s">
        <v>954</v>
      </c>
      <c r="C55" s="22" t="s">
        <v>934</v>
      </c>
      <c r="D55" s="22" t="s">
        <v>975</v>
      </c>
      <c r="E55" s="22" t="s">
        <v>14</v>
      </c>
      <c r="F55" s="23">
        <v>44024</v>
      </c>
      <c r="G55" s="23"/>
      <c r="H55" s="23"/>
      <c r="I55" s="24">
        <v>20.07</v>
      </c>
      <c r="J55" s="24">
        <v>4.41</v>
      </c>
      <c r="K55" s="24"/>
      <c r="L55" s="24"/>
      <c r="M55" s="24"/>
      <c r="N55" s="24"/>
      <c r="O55" s="10"/>
      <c r="P55" s="10"/>
    </row>
    <row r="56" spans="1:16" x14ac:dyDescent="0.25">
      <c r="A56" s="27" t="s">
        <v>2404</v>
      </c>
      <c r="B56" s="22" t="s">
        <v>976</v>
      </c>
      <c r="C56" s="22" t="s">
        <v>977</v>
      </c>
      <c r="D56" s="22" t="s">
        <v>978</v>
      </c>
      <c r="E56" s="22" t="s">
        <v>14</v>
      </c>
      <c r="F56" s="23">
        <v>44036</v>
      </c>
      <c r="G56" s="23"/>
      <c r="H56" s="23"/>
      <c r="I56" s="24"/>
      <c r="J56" s="24"/>
      <c r="K56" s="24"/>
      <c r="L56" s="24"/>
      <c r="M56" s="24">
        <v>4.9000000000000004</v>
      </c>
      <c r="N56" s="24"/>
      <c r="O56" s="10"/>
      <c r="P56" s="10"/>
    </row>
    <row r="57" spans="1:16" x14ac:dyDescent="0.25">
      <c r="A57" s="22" t="s">
        <v>2405</v>
      </c>
      <c r="B57" s="22" t="s">
        <v>951</v>
      </c>
      <c r="C57" s="22" t="s">
        <v>965</v>
      </c>
      <c r="D57" s="22" t="s">
        <v>969</v>
      </c>
      <c r="E57" s="22" t="s">
        <v>14</v>
      </c>
      <c r="F57" s="23">
        <v>44042</v>
      </c>
      <c r="G57" s="23"/>
      <c r="H57" s="23"/>
      <c r="I57" s="24">
        <f>29.22*30%</f>
        <v>8.766</v>
      </c>
      <c r="J57" s="24">
        <f>29.22*70%</f>
        <v>20.453999999999997</v>
      </c>
      <c r="K57" s="24"/>
      <c r="L57" s="24"/>
      <c r="M57" s="24"/>
      <c r="N57" s="24"/>
      <c r="O57" s="10"/>
      <c r="P57" s="10"/>
    </row>
    <row r="58" spans="1:16" x14ac:dyDescent="0.25">
      <c r="A58" s="22" t="s">
        <v>2406</v>
      </c>
      <c r="B58" s="22" t="s">
        <v>979</v>
      </c>
      <c r="C58" s="22" t="s">
        <v>980</v>
      </c>
      <c r="D58" s="22" t="s">
        <v>981</v>
      </c>
      <c r="E58" s="22" t="s">
        <v>14</v>
      </c>
      <c r="F58" s="23">
        <v>44042</v>
      </c>
      <c r="G58" s="23"/>
      <c r="H58" s="23"/>
      <c r="I58" s="24">
        <f>29.77*93%</f>
        <v>27.6861</v>
      </c>
      <c r="J58" s="24">
        <f>29.77*7%</f>
        <v>2.0839000000000003</v>
      </c>
      <c r="K58" s="24"/>
      <c r="L58" s="24"/>
      <c r="M58" s="24"/>
      <c r="N58" s="24"/>
      <c r="O58" s="10"/>
      <c r="P58" s="10"/>
    </row>
    <row r="59" spans="1:16" x14ac:dyDescent="0.25">
      <c r="A59" s="28" t="s">
        <v>2407</v>
      </c>
      <c r="B59" s="22" t="s">
        <v>954</v>
      </c>
      <c r="C59" s="22" t="s">
        <v>982</v>
      </c>
      <c r="D59" s="22" t="s">
        <v>983</v>
      </c>
      <c r="E59" s="22" t="s">
        <v>14</v>
      </c>
      <c r="F59" s="23">
        <v>44047</v>
      </c>
      <c r="G59" s="23"/>
      <c r="H59" s="23"/>
      <c r="I59" s="24"/>
      <c r="J59" s="24"/>
      <c r="K59" s="24"/>
      <c r="L59" s="24"/>
      <c r="M59" s="24">
        <v>6.7</v>
      </c>
      <c r="N59" s="24">
        <v>0.5</v>
      </c>
      <c r="O59" s="10"/>
      <c r="P59" s="10"/>
    </row>
    <row r="60" spans="1:16" x14ac:dyDescent="0.25">
      <c r="A60" s="22" t="s">
        <v>984</v>
      </c>
      <c r="B60" s="22" t="s">
        <v>852</v>
      </c>
      <c r="C60" s="22" t="s">
        <v>985</v>
      </c>
      <c r="D60" s="22" t="s">
        <v>986</v>
      </c>
      <c r="E60" s="22" t="s">
        <v>14</v>
      </c>
      <c r="F60" s="23">
        <v>44077</v>
      </c>
      <c r="G60" s="23"/>
      <c r="H60" s="23"/>
      <c r="I60" s="24">
        <v>60.54</v>
      </c>
      <c r="J60" s="24">
        <v>32.590000000000003</v>
      </c>
      <c r="K60" s="24"/>
      <c r="L60" s="24"/>
      <c r="M60" s="24"/>
      <c r="N60" s="24"/>
      <c r="O60" s="10"/>
      <c r="P60" s="10"/>
    </row>
    <row r="61" spans="1:16" ht="30" x14ac:dyDescent="0.25">
      <c r="A61" s="22" t="s">
        <v>987</v>
      </c>
      <c r="B61" s="22" t="s">
        <v>972</v>
      </c>
      <c r="C61" s="22" t="s">
        <v>963</v>
      </c>
      <c r="D61" s="22" t="s">
        <v>988</v>
      </c>
      <c r="E61" s="22" t="s">
        <v>14</v>
      </c>
      <c r="F61" s="23">
        <v>44078</v>
      </c>
      <c r="G61" s="23"/>
      <c r="H61" s="23"/>
      <c r="I61" s="24"/>
      <c r="J61" s="24">
        <v>0.99</v>
      </c>
      <c r="K61" s="24"/>
      <c r="L61" s="24"/>
      <c r="M61" s="24"/>
      <c r="N61" s="24"/>
      <c r="O61" s="10"/>
      <c r="P61" s="10"/>
    </row>
    <row r="62" spans="1:16" x14ac:dyDescent="0.25">
      <c r="A62" s="22" t="s">
        <v>989</v>
      </c>
      <c r="B62" s="22" t="s">
        <v>990</v>
      </c>
      <c r="C62" s="22" t="s">
        <v>862</v>
      </c>
      <c r="D62" s="22" t="s">
        <v>991</v>
      </c>
      <c r="E62" s="22" t="s">
        <v>14</v>
      </c>
      <c r="F62" s="23">
        <v>44086</v>
      </c>
      <c r="G62" s="23"/>
      <c r="H62" s="23"/>
      <c r="I62" s="24"/>
      <c r="J62" s="24">
        <v>23.82</v>
      </c>
      <c r="K62" s="24"/>
      <c r="L62" s="24"/>
      <c r="M62" s="24"/>
      <c r="N62" s="24"/>
      <c r="O62" s="10"/>
      <c r="P62" s="10"/>
    </row>
    <row r="63" spans="1:16" x14ac:dyDescent="0.25">
      <c r="A63" s="27" t="s">
        <v>2408</v>
      </c>
      <c r="B63" s="22" t="s">
        <v>951</v>
      </c>
      <c r="C63" s="22" t="s">
        <v>965</v>
      </c>
      <c r="D63" s="22" t="s">
        <v>992</v>
      </c>
      <c r="E63" s="22" t="s">
        <v>14</v>
      </c>
      <c r="F63" s="23">
        <v>44088</v>
      </c>
      <c r="G63" s="23"/>
      <c r="H63" s="23"/>
      <c r="I63" s="24">
        <v>5.27</v>
      </c>
      <c r="J63" s="24">
        <v>25.71</v>
      </c>
      <c r="K63" s="24"/>
      <c r="L63" s="24"/>
      <c r="M63" s="24"/>
      <c r="N63" s="24"/>
      <c r="O63" s="10"/>
      <c r="P63" s="10"/>
    </row>
    <row r="64" spans="1:16" x14ac:dyDescent="0.25">
      <c r="A64" s="22" t="s">
        <v>993</v>
      </c>
      <c r="B64" s="22" t="s">
        <v>936</v>
      </c>
      <c r="C64" s="22" t="s">
        <v>994</v>
      </c>
      <c r="D64" s="22" t="s">
        <v>995</v>
      </c>
      <c r="E64" s="22" t="s">
        <v>14</v>
      </c>
      <c r="F64" s="23">
        <v>44091</v>
      </c>
      <c r="G64" s="23"/>
      <c r="H64" s="23"/>
      <c r="I64" s="24">
        <v>22.65</v>
      </c>
      <c r="J64" s="24">
        <v>9.6999999999999993</v>
      </c>
      <c r="K64" s="24"/>
      <c r="L64" s="24"/>
      <c r="M64" s="24"/>
      <c r="N64" s="24"/>
      <c r="O64" s="10"/>
      <c r="P64" s="10"/>
    </row>
    <row r="65" spans="1:16" ht="30" x14ac:dyDescent="0.25">
      <c r="A65" s="28" t="s">
        <v>2409</v>
      </c>
      <c r="B65" s="22" t="s">
        <v>856</v>
      </c>
      <c r="C65" s="22" t="s">
        <v>996</v>
      </c>
      <c r="D65" s="22" t="s">
        <v>997</v>
      </c>
      <c r="E65" s="22" t="s">
        <v>14</v>
      </c>
      <c r="F65" s="23">
        <v>44105</v>
      </c>
      <c r="G65" s="23"/>
      <c r="H65" s="23"/>
      <c r="I65" s="24">
        <v>69.95</v>
      </c>
      <c r="J65" s="24">
        <v>8.64</v>
      </c>
      <c r="K65" s="24"/>
      <c r="L65" s="24"/>
      <c r="M65" s="24"/>
      <c r="N65" s="24"/>
      <c r="O65" s="10"/>
      <c r="P65" s="10"/>
    </row>
    <row r="66" spans="1:16" x14ac:dyDescent="0.25">
      <c r="A66" s="27" t="s">
        <v>2410</v>
      </c>
      <c r="B66" s="22" t="s">
        <v>923</v>
      </c>
      <c r="C66" s="22" t="s">
        <v>998</v>
      </c>
      <c r="D66" s="22" t="s">
        <v>999</v>
      </c>
      <c r="E66" s="22" t="s">
        <v>14</v>
      </c>
      <c r="F66" s="23">
        <v>44106</v>
      </c>
      <c r="G66" s="23"/>
      <c r="H66" s="23"/>
      <c r="I66" s="24">
        <v>36.1</v>
      </c>
      <c r="J66" s="24"/>
      <c r="K66" s="24"/>
      <c r="L66" s="24"/>
      <c r="M66" s="24">
        <v>0.15</v>
      </c>
      <c r="N66" s="24"/>
      <c r="O66" s="10"/>
      <c r="P66" s="10"/>
    </row>
    <row r="67" spans="1:16" x14ac:dyDescent="0.25">
      <c r="A67" s="27" t="s">
        <v>2411</v>
      </c>
      <c r="B67" s="22" t="s">
        <v>867</v>
      </c>
      <c r="C67" s="22" t="s">
        <v>1000</v>
      </c>
      <c r="D67" s="22" t="s">
        <v>1001</v>
      </c>
      <c r="E67" s="22" t="s">
        <v>14</v>
      </c>
      <c r="F67" s="23">
        <v>44110</v>
      </c>
      <c r="G67" s="23"/>
      <c r="H67" s="23"/>
      <c r="I67" s="24"/>
      <c r="J67" s="24"/>
      <c r="K67" s="24"/>
      <c r="L67" s="24"/>
      <c r="M67" s="24">
        <v>0.13</v>
      </c>
      <c r="N67" s="24"/>
      <c r="O67" s="10"/>
      <c r="P67" s="10"/>
    </row>
    <row r="68" spans="1:16" ht="30" x14ac:dyDescent="0.25">
      <c r="A68" s="27" t="s">
        <v>2412</v>
      </c>
      <c r="B68" s="22" t="s">
        <v>932</v>
      </c>
      <c r="C68" s="22" t="s">
        <v>1002</v>
      </c>
      <c r="D68" s="22" t="s">
        <v>1003</v>
      </c>
      <c r="E68" s="22" t="s">
        <v>14</v>
      </c>
      <c r="F68" s="23">
        <v>44111</v>
      </c>
      <c r="G68" s="23"/>
      <c r="H68" s="23"/>
      <c r="I68" s="24"/>
      <c r="J68" s="24"/>
      <c r="K68" s="24"/>
      <c r="L68" s="24"/>
      <c r="M68" s="24">
        <v>0.25</v>
      </c>
      <c r="N68" s="24"/>
      <c r="O68" s="10"/>
      <c r="P68" s="10"/>
    </row>
    <row r="69" spans="1:16" x14ac:dyDescent="0.25">
      <c r="A69" s="27" t="s">
        <v>1449</v>
      </c>
      <c r="B69" s="22" t="s">
        <v>976</v>
      </c>
      <c r="C69" s="22" t="s">
        <v>1004</v>
      </c>
      <c r="D69" s="22" t="s">
        <v>1005</v>
      </c>
      <c r="E69" s="22" t="s">
        <v>14</v>
      </c>
      <c r="F69" s="23">
        <v>44132</v>
      </c>
      <c r="G69" s="23"/>
      <c r="H69" s="23"/>
      <c r="I69" s="24">
        <v>100.04</v>
      </c>
      <c r="J69" s="24">
        <v>21.96</v>
      </c>
      <c r="K69" s="24"/>
      <c r="L69" s="24"/>
      <c r="M69" s="24"/>
      <c r="N69" s="24"/>
      <c r="O69" s="10"/>
      <c r="P69" s="10"/>
    </row>
    <row r="70" spans="1:16" ht="30" x14ac:dyDescent="0.25">
      <c r="A70" s="27" t="s">
        <v>2413</v>
      </c>
      <c r="B70" s="22" t="s">
        <v>1006</v>
      </c>
      <c r="C70" s="22" t="s">
        <v>1007</v>
      </c>
      <c r="D70" s="22" t="s">
        <v>1008</v>
      </c>
      <c r="E70" s="22" t="s">
        <v>14</v>
      </c>
      <c r="F70" s="23">
        <v>44134</v>
      </c>
      <c r="G70" s="23"/>
      <c r="H70" s="23"/>
      <c r="I70" s="24">
        <v>12.33</v>
      </c>
      <c r="J70" s="24">
        <v>10.93</v>
      </c>
      <c r="K70" s="24"/>
      <c r="L70" s="24"/>
      <c r="M70" s="24"/>
      <c r="N70" s="24"/>
      <c r="O70" s="10"/>
      <c r="P70" s="10"/>
    </row>
    <row r="71" spans="1:16" x14ac:dyDescent="0.25">
      <c r="A71" s="28" t="s">
        <v>2414</v>
      </c>
      <c r="B71" s="22" t="s">
        <v>954</v>
      </c>
      <c r="C71" s="22" t="s">
        <v>877</v>
      </c>
      <c r="D71" s="22" t="s">
        <v>1009</v>
      </c>
      <c r="E71" s="22" t="s">
        <v>14</v>
      </c>
      <c r="F71" s="23">
        <v>44153</v>
      </c>
      <c r="G71" s="23"/>
      <c r="H71" s="23"/>
      <c r="I71" s="24"/>
      <c r="J71" s="24">
        <v>8.31</v>
      </c>
      <c r="K71" s="24"/>
      <c r="L71" s="24"/>
      <c r="M71" s="24"/>
      <c r="N71" s="24"/>
      <c r="O71" s="10"/>
      <c r="P71" s="10"/>
    </row>
    <row r="72" spans="1:16" x14ac:dyDescent="0.25">
      <c r="A72" s="22" t="s">
        <v>1010</v>
      </c>
      <c r="B72" s="22" t="s">
        <v>954</v>
      </c>
      <c r="C72" s="22" t="s">
        <v>920</v>
      </c>
      <c r="D72" s="22" t="s">
        <v>1011</v>
      </c>
      <c r="E72" s="22" t="s">
        <v>14</v>
      </c>
      <c r="F72" s="23">
        <v>44169</v>
      </c>
      <c r="G72" s="23"/>
      <c r="H72" s="23"/>
      <c r="I72" s="24"/>
      <c r="J72" s="24">
        <v>106.53</v>
      </c>
      <c r="K72" s="24"/>
      <c r="L72" s="24"/>
      <c r="M72" s="24"/>
      <c r="N72" s="24"/>
      <c r="O72" s="10"/>
      <c r="P72" s="10"/>
    </row>
    <row r="73" spans="1:16" x14ac:dyDescent="0.25">
      <c r="A73" s="22" t="s">
        <v>2415</v>
      </c>
      <c r="B73" s="22" t="s">
        <v>853</v>
      </c>
      <c r="C73" s="22" t="s">
        <v>909</v>
      </c>
      <c r="D73" s="22" t="s">
        <v>1012</v>
      </c>
      <c r="E73" s="22" t="s">
        <v>14</v>
      </c>
      <c r="F73" s="23">
        <v>44175</v>
      </c>
      <c r="G73" s="23"/>
      <c r="H73" s="23"/>
      <c r="I73" s="24">
        <v>32.380000000000003</v>
      </c>
      <c r="J73" s="24">
        <v>6.63</v>
      </c>
      <c r="K73" s="24"/>
      <c r="L73" s="24"/>
      <c r="M73" s="24"/>
      <c r="N73" s="24"/>
      <c r="O73" s="10"/>
      <c r="P73" s="10"/>
    </row>
    <row r="74" spans="1:16" x14ac:dyDescent="0.25">
      <c r="A74" s="22" t="s">
        <v>1013</v>
      </c>
      <c r="B74" s="22" t="s">
        <v>864</v>
      </c>
      <c r="C74" s="22" t="s">
        <v>1014</v>
      </c>
      <c r="D74" s="22" t="s">
        <v>1015</v>
      </c>
      <c r="E74" s="22" t="s">
        <v>14</v>
      </c>
      <c r="F74" s="23">
        <v>44176</v>
      </c>
      <c r="G74" s="23"/>
      <c r="H74" s="23"/>
      <c r="I74" s="24">
        <v>30.72</v>
      </c>
      <c r="J74" s="24">
        <v>7.68</v>
      </c>
      <c r="K74" s="24"/>
      <c r="L74" s="24"/>
      <c r="M74" s="24"/>
      <c r="N74" s="24"/>
      <c r="O74" s="10"/>
      <c r="P74" s="10"/>
    </row>
    <row r="75" spans="1:16" x14ac:dyDescent="0.25">
      <c r="A75" s="27" t="s">
        <v>2416</v>
      </c>
      <c r="B75" s="22" t="s">
        <v>852</v>
      </c>
      <c r="C75" s="22" t="s">
        <v>1016</v>
      </c>
      <c r="D75" s="22" t="s">
        <v>1017</v>
      </c>
      <c r="E75" s="22" t="s">
        <v>14</v>
      </c>
      <c r="F75" s="23">
        <v>44215</v>
      </c>
      <c r="G75" s="23"/>
      <c r="H75" s="23"/>
      <c r="I75" s="24">
        <v>51.62</v>
      </c>
      <c r="J75" s="24">
        <v>20.79</v>
      </c>
      <c r="K75" s="24"/>
      <c r="L75" s="24"/>
      <c r="M75" s="24"/>
      <c r="N75" s="24"/>
      <c r="O75" s="10"/>
      <c r="P75" s="10"/>
    </row>
    <row r="76" spans="1:16" x14ac:dyDescent="0.25">
      <c r="A76" s="27" t="s">
        <v>2417</v>
      </c>
      <c r="B76" s="22" t="s">
        <v>852</v>
      </c>
      <c r="C76" s="22" t="s">
        <v>1018</v>
      </c>
      <c r="D76" s="22" t="s">
        <v>1019</v>
      </c>
      <c r="E76" s="22" t="s">
        <v>14</v>
      </c>
      <c r="F76" s="23">
        <v>44216</v>
      </c>
      <c r="G76" s="23"/>
      <c r="H76" s="23"/>
      <c r="I76" s="24">
        <v>7.13</v>
      </c>
      <c r="J76" s="24">
        <v>0.79</v>
      </c>
      <c r="K76" s="24"/>
      <c r="L76" s="24"/>
      <c r="M76" s="24"/>
      <c r="N76" s="24"/>
      <c r="O76" s="10"/>
      <c r="P76" s="10"/>
    </row>
    <row r="77" spans="1:16" x14ac:dyDescent="0.25">
      <c r="A77" s="22" t="s">
        <v>1020</v>
      </c>
      <c r="B77" s="22" t="s">
        <v>861</v>
      </c>
      <c r="C77" s="22" t="s">
        <v>857</v>
      </c>
      <c r="D77" s="22" t="s">
        <v>1021</v>
      </c>
      <c r="E77" s="22" t="s">
        <v>14</v>
      </c>
      <c r="F77" s="23">
        <v>44232</v>
      </c>
      <c r="G77" s="23"/>
      <c r="H77" s="23"/>
      <c r="I77" s="24">
        <f>18*84%</f>
        <v>15.12</v>
      </c>
      <c r="J77" s="24">
        <f>18*16%</f>
        <v>2.88</v>
      </c>
      <c r="K77" s="24"/>
      <c r="L77" s="24"/>
      <c r="M77" s="24"/>
      <c r="N77" s="24"/>
      <c r="O77" s="10"/>
      <c r="P77" s="10"/>
    </row>
    <row r="78" spans="1:16" x14ac:dyDescent="0.25">
      <c r="A78" s="27" t="s">
        <v>2418</v>
      </c>
      <c r="B78" s="22" t="s">
        <v>852</v>
      </c>
      <c r="C78" s="22" t="s">
        <v>1022</v>
      </c>
      <c r="D78" s="22" t="s">
        <v>1023</v>
      </c>
      <c r="E78" s="22" t="s">
        <v>14</v>
      </c>
      <c r="F78" s="23">
        <v>44239</v>
      </c>
      <c r="G78" s="23"/>
      <c r="H78" s="23"/>
      <c r="I78" s="24">
        <v>33.01</v>
      </c>
      <c r="J78" s="24">
        <v>10.42</v>
      </c>
      <c r="K78" s="24"/>
      <c r="L78" s="24"/>
      <c r="M78" s="24"/>
      <c r="N78" s="24"/>
      <c r="O78" s="10"/>
      <c r="P78" s="10"/>
    </row>
    <row r="79" spans="1:16" x14ac:dyDescent="0.25">
      <c r="A79" s="27" t="s">
        <v>2419</v>
      </c>
      <c r="B79" s="22" t="s">
        <v>1024</v>
      </c>
      <c r="C79" s="22" t="s">
        <v>1025</v>
      </c>
      <c r="D79" s="22" t="s">
        <v>1026</v>
      </c>
      <c r="E79" s="22" t="s">
        <v>14</v>
      </c>
      <c r="F79" s="23">
        <v>44250</v>
      </c>
      <c r="G79" s="23"/>
      <c r="H79" s="23"/>
      <c r="I79" s="24"/>
      <c r="J79" s="24"/>
      <c r="K79" s="24"/>
      <c r="L79" s="24"/>
      <c r="M79" s="24">
        <v>0.33</v>
      </c>
      <c r="N79" s="24"/>
      <c r="O79" s="10"/>
      <c r="P79" s="10"/>
    </row>
    <row r="80" spans="1:16" x14ac:dyDescent="0.25">
      <c r="A80" s="27" t="s">
        <v>2420</v>
      </c>
      <c r="B80" s="22" t="s">
        <v>852</v>
      </c>
      <c r="C80" s="22" t="s">
        <v>1027</v>
      </c>
      <c r="D80" s="22" t="s">
        <v>1028</v>
      </c>
      <c r="E80" s="22" t="s">
        <v>14</v>
      </c>
      <c r="F80" s="23">
        <v>44271</v>
      </c>
      <c r="G80" s="23"/>
      <c r="H80" s="23"/>
      <c r="I80" s="24">
        <v>96.48</v>
      </c>
      <c r="J80" s="24">
        <v>64.319999999999993</v>
      </c>
      <c r="K80" s="24"/>
      <c r="L80" s="24"/>
      <c r="M80" s="24"/>
      <c r="N80" s="24"/>
      <c r="O80" s="10"/>
      <c r="P80" s="10"/>
    </row>
    <row r="81" spans="1:16" x14ac:dyDescent="0.25">
      <c r="A81" s="27" t="s">
        <v>2421</v>
      </c>
      <c r="B81" s="22" t="s">
        <v>954</v>
      </c>
      <c r="C81" s="22" t="s">
        <v>877</v>
      </c>
      <c r="D81" s="22" t="s">
        <v>1029</v>
      </c>
      <c r="E81" s="22" t="s">
        <v>14</v>
      </c>
      <c r="F81" s="23">
        <v>44272</v>
      </c>
      <c r="G81" s="23"/>
      <c r="H81" s="23"/>
      <c r="I81" s="24"/>
      <c r="J81" s="24"/>
      <c r="K81" s="24"/>
      <c r="L81" s="24"/>
      <c r="M81" s="24">
        <v>11.2</v>
      </c>
      <c r="N81" s="24"/>
      <c r="O81" s="10"/>
      <c r="P81" s="10"/>
    </row>
    <row r="82" spans="1:16" x14ac:dyDescent="0.25">
      <c r="A82" s="28" t="s">
        <v>2422</v>
      </c>
      <c r="B82" s="22" t="s">
        <v>852</v>
      </c>
      <c r="C82" s="22" t="s">
        <v>1030</v>
      </c>
      <c r="D82" s="22" t="s">
        <v>1031</v>
      </c>
      <c r="E82" s="22" t="s">
        <v>14</v>
      </c>
      <c r="F82" s="23">
        <v>44274</v>
      </c>
      <c r="G82" s="23"/>
      <c r="H82" s="23"/>
      <c r="I82" s="24">
        <v>42.18</v>
      </c>
      <c r="J82" s="24">
        <v>13.32</v>
      </c>
      <c r="K82" s="24"/>
      <c r="L82" s="24"/>
      <c r="M82" s="24"/>
      <c r="N82" s="24"/>
      <c r="O82" s="10"/>
      <c r="P82" s="10"/>
    </row>
    <row r="83" spans="1:16" x14ac:dyDescent="0.25">
      <c r="A83" s="27" t="s">
        <v>2423</v>
      </c>
      <c r="B83" s="22" t="s">
        <v>954</v>
      </c>
      <c r="C83" s="22" t="s">
        <v>982</v>
      </c>
      <c r="D83" s="22" t="s">
        <v>983</v>
      </c>
      <c r="E83" s="22" t="s">
        <v>14</v>
      </c>
      <c r="F83" s="23">
        <v>44385</v>
      </c>
      <c r="G83" s="23"/>
      <c r="H83" s="23"/>
      <c r="I83" s="24"/>
      <c r="J83" s="24"/>
      <c r="K83" s="24"/>
      <c r="L83" s="24"/>
      <c r="M83" s="24">
        <v>6.7</v>
      </c>
      <c r="N83" s="24">
        <v>0.5</v>
      </c>
      <c r="O83" s="10"/>
      <c r="P83" s="10"/>
    </row>
    <row r="84" spans="1:16" x14ac:dyDescent="0.25">
      <c r="A84" s="22" t="s">
        <v>2424</v>
      </c>
      <c r="B84" s="22" t="s">
        <v>853</v>
      </c>
      <c r="C84" s="22" t="s">
        <v>1032</v>
      </c>
      <c r="D84" s="22" t="s">
        <v>1033</v>
      </c>
      <c r="E84" s="22" t="s">
        <v>14</v>
      </c>
      <c r="F84" s="23">
        <v>44407</v>
      </c>
      <c r="G84" s="23"/>
      <c r="H84" s="23"/>
      <c r="I84" s="24">
        <v>13</v>
      </c>
      <c r="J84" s="24">
        <v>1</v>
      </c>
      <c r="K84" s="24"/>
      <c r="L84" s="24"/>
      <c r="M84" s="24"/>
      <c r="N84" s="24"/>
      <c r="O84" s="10"/>
      <c r="P84" s="10"/>
    </row>
    <row r="85" spans="1:16" ht="30" x14ac:dyDescent="0.25">
      <c r="A85" s="28" t="s">
        <v>2425</v>
      </c>
      <c r="B85" s="22" t="s">
        <v>905</v>
      </c>
      <c r="C85" s="22" t="s">
        <v>958</v>
      </c>
      <c r="D85" s="22" t="s">
        <v>1034</v>
      </c>
      <c r="E85" s="22" t="s">
        <v>14</v>
      </c>
      <c r="F85" s="23">
        <v>44411</v>
      </c>
      <c r="G85" s="23"/>
      <c r="H85" s="23"/>
      <c r="I85" s="24">
        <v>14.58</v>
      </c>
      <c r="J85" s="24">
        <v>3.2</v>
      </c>
      <c r="K85" s="24"/>
      <c r="L85" s="24"/>
      <c r="M85" s="24"/>
      <c r="N85" s="24"/>
      <c r="O85" s="10"/>
      <c r="P85" s="10"/>
    </row>
    <row r="86" spans="1:16" x14ac:dyDescent="0.25">
      <c r="A86" s="22" t="s">
        <v>1035</v>
      </c>
      <c r="B86" s="22" t="s">
        <v>956</v>
      </c>
      <c r="C86" s="22" t="s">
        <v>1036</v>
      </c>
      <c r="D86" s="22" t="s">
        <v>1037</v>
      </c>
      <c r="E86" s="22" t="s">
        <v>14</v>
      </c>
      <c r="F86" s="23">
        <v>44417</v>
      </c>
      <c r="G86" s="23"/>
      <c r="H86" s="23"/>
      <c r="I86" s="24">
        <v>0.75</v>
      </c>
      <c r="J86" s="24">
        <v>6.75</v>
      </c>
      <c r="K86" s="24"/>
      <c r="L86" s="24"/>
      <c r="M86" s="24"/>
      <c r="N86" s="24"/>
      <c r="O86" s="10"/>
      <c r="P86" s="10"/>
    </row>
    <row r="87" spans="1:16" x14ac:dyDescent="0.25">
      <c r="A87" s="27" t="s">
        <v>2426</v>
      </c>
      <c r="B87" s="22" t="s">
        <v>951</v>
      </c>
      <c r="C87" s="22" t="s">
        <v>1038</v>
      </c>
      <c r="D87" s="22" t="s">
        <v>1039</v>
      </c>
      <c r="E87" s="22" t="s">
        <v>14</v>
      </c>
      <c r="F87" s="23">
        <v>44417</v>
      </c>
      <c r="G87" s="23"/>
      <c r="H87" s="23"/>
      <c r="I87" s="24">
        <v>4.2</v>
      </c>
      <c r="J87" s="24">
        <v>16.8</v>
      </c>
      <c r="K87" s="24"/>
      <c r="L87" s="24"/>
      <c r="M87" s="24"/>
      <c r="N87" s="24"/>
      <c r="O87" s="10"/>
      <c r="P87" s="10"/>
    </row>
    <row r="88" spans="1:16" x14ac:dyDescent="0.25">
      <c r="A88" s="27" t="s">
        <v>2427</v>
      </c>
      <c r="B88" s="22" t="s">
        <v>852</v>
      </c>
      <c r="C88" s="22" t="s">
        <v>1040</v>
      </c>
      <c r="D88" s="22" t="s">
        <v>1041</v>
      </c>
      <c r="E88" s="22" t="s">
        <v>14</v>
      </c>
      <c r="F88" s="23">
        <v>44425</v>
      </c>
      <c r="G88" s="23"/>
      <c r="H88" s="23"/>
      <c r="I88" s="24">
        <v>40.159999999999997</v>
      </c>
      <c r="J88" s="24">
        <v>4.96</v>
      </c>
      <c r="K88" s="24"/>
      <c r="L88" s="24"/>
      <c r="M88" s="24"/>
      <c r="N88" s="24"/>
      <c r="O88" s="10"/>
      <c r="P88" s="10"/>
    </row>
    <row r="89" spans="1:16" x14ac:dyDescent="0.25">
      <c r="A89" s="22" t="s">
        <v>1042</v>
      </c>
      <c r="B89" s="22" t="s">
        <v>1043</v>
      </c>
      <c r="C89" s="22" t="s">
        <v>1044</v>
      </c>
      <c r="D89" s="22" t="s">
        <v>1045</v>
      </c>
      <c r="E89" s="22" t="s">
        <v>14</v>
      </c>
      <c r="F89" s="23">
        <v>44445</v>
      </c>
      <c r="G89" s="23"/>
      <c r="H89" s="23"/>
      <c r="I89" s="24">
        <v>50.37</v>
      </c>
      <c r="J89" s="24">
        <v>5.5</v>
      </c>
      <c r="K89" s="24"/>
      <c r="L89" s="24"/>
      <c r="M89" s="24"/>
      <c r="N89" s="24"/>
      <c r="O89" s="10"/>
      <c r="P89" s="10"/>
    </row>
    <row r="90" spans="1:16" ht="30" x14ac:dyDescent="0.25">
      <c r="A90" s="27" t="s">
        <v>2428</v>
      </c>
      <c r="B90" s="22" t="s">
        <v>972</v>
      </c>
      <c r="C90" s="22" t="s">
        <v>1046</v>
      </c>
      <c r="D90" s="22" t="s">
        <v>1047</v>
      </c>
      <c r="E90" s="22" t="s">
        <v>14</v>
      </c>
      <c r="F90" s="23">
        <v>44447</v>
      </c>
      <c r="G90" s="23"/>
      <c r="H90" s="23"/>
      <c r="I90" s="24"/>
      <c r="J90" s="24"/>
      <c r="K90" s="24"/>
      <c r="L90" s="24"/>
      <c r="M90" s="24">
        <v>0.52</v>
      </c>
      <c r="N90" s="24">
        <v>0.51</v>
      </c>
      <c r="O90" s="10"/>
      <c r="P90" s="10"/>
    </row>
    <row r="91" spans="1:16" x14ac:dyDescent="0.25">
      <c r="A91" s="28" t="s">
        <v>2429</v>
      </c>
      <c r="B91" s="22" t="s">
        <v>1048</v>
      </c>
      <c r="C91" s="22" t="s">
        <v>1049</v>
      </c>
      <c r="D91" s="22" t="s">
        <v>1050</v>
      </c>
      <c r="E91" s="22" t="s">
        <v>14</v>
      </c>
      <c r="F91" s="23">
        <v>44452</v>
      </c>
      <c r="G91" s="23"/>
      <c r="H91" s="23"/>
      <c r="I91" s="24">
        <v>0.28000000000000003</v>
      </c>
      <c r="J91" s="24">
        <v>1.08</v>
      </c>
      <c r="K91" s="24">
        <v>0.45</v>
      </c>
      <c r="L91" s="24">
        <v>0.91</v>
      </c>
      <c r="M91" s="24"/>
      <c r="N91" s="24"/>
      <c r="O91" s="10"/>
      <c r="P91" s="10"/>
    </row>
    <row r="92" spans="1:16" x14ac:dyDescent="0.25">
      <c r="A92" s="22" t="s">
        <v>1051</v>
      </c>
      <c r="B92" s="22" t="s">
        <v>1024</v>
      </c>
      <c r="C92" s="22" t="s">
        <v>912</v>
      </c>
      <c r="D92" s="22" t="s">
        <v>1052</v>
      </c>
      <c r="E92" s="22" t="s">
        <v>14</v>
      </c>
      <c r="F92" s="23">
        <v>44461</v>
      </c>
      <c r="G92" s="23"/>
      <c r="H92" s="23"/>
      <c r="I92" s="24">
        <v>11.43</v>
      </c>
      <c r="J92" s="24"/>
      <c r="K92" s="24"/>
      <c r="L92" s="24"/>
      <c r="M92" s="24"/>
      <c r="N92" s="24"/>
      <c r="O92" s="10"/>
      <c r="P92" s="10"/>
    </row>
    <row r="93" spans="1:16" x14ac:dyDescent="0.25">
      <c r="A93" s="27" t="s">
        <v>2430</v>
      </c>
      <c r="B93" s="22" t="s">
        <v>1053</v>
      </c>
      <c r="C93" s="22" t="s">
        <v>1054</v>
      </c>
      <c r="D93" s="22" t="s">
        <v>1055</v>
      </c>
      <c r="E93" s="22" t="s">
        <v>14</v>
      </c>
      <c r="F93" s="23">
        <v>44495</v>
      </c>
      <c r="G93" s="23"/>
      <c r="H93" s="23"/>
      <c r="I93" s="24">
        <v>10.66</v>
      </c>
      <c r="J93" s="24">
        <v>11.97</v>
      </c>
      <c r="K93" s="24"/>
      <c r="L93" s="24"/>
      <c r="M93" s="24"/>
      <c r="N93" s="24"/>
      <c r="O93" s="10"/>
      <c r="P93" s="10"/>
    </row>
    <row r="94" spans="1:16" x14ac:dyDescent="0.25">
      <c r="A94" s="22" t="s">
        <v>1056</v>
      </c>
      <c r="B94" s="22" t="s">
        <v>893</v>
      </c>
      <c r="C94" s="22" t="s">
        <v>1057</v>
      </c>
      <c r="D94" s="22" t="s">
        <v>1058</v>
      </c>
      <c r="E94" s="22" t="s">
        <v>14</v>
      </c>
      <c r="F94" s="23">
        <v>44496</v>
      </c>
      <c r="G94" s="23"/>
      <c r="H94" s="23"/>
      <c r="I94" s="24">
        <v>0.01</v>
      </c>
      <c r="J94" s="24">
        <v>1.34</v>
      </c>
      <c r="K94" s="24"/>
      <c r="L94" s="24"/>
      <c r="M94" s="24"/>
      <c r="N94" s="24"/>
      <c r="O94" s="10"/>
      <c r="P94" s="10"/>
    </row>
    <row r="95" spans="1:16" x14ac:dyDescent="0.25">
      <c r="A95" s="27" t="s">
        <v>2431</v>
      </c>
      <c r="B95" s="22" t="s">
        <v>893</v>
      </c>
      <c r="C95" s="22" t="s">
        <v>1059</v>
      </c>
      <c r="D95" s="22" t="s">
        <v>1058</v>
      </c>
      <c r="E95" s="22" t="s">
        <v>14</v>
      </c>
      <c r="F95" s="23">
        <v>44496</v>
      </c>
      <c r="G95" s="23"/>
      <c r="H95" s="23"/>
      <c r="I95" s="24"/>
      <c r="J95" s="24"/>
      <c r="K95" s="24">
        <v>0.01</v>
      </c>
      <c r="L95" s="24">
        <v>1.35</v>
      </c>
      <c r="M95" s="24"/>
      <c r="N95" s="24"/>
      <c r="O95" s="10"/>
      <c r="P95" s="10"/>
    </row>
    <row r="96" spans="1:16" x14ac:dyDescent="0.25">
      <c r="A96" s="27" t="s">
        <v>2432</v>
      </c>
      <c r="B96" s="22" t="s">
        <v>864</v>
      </c>
      <c r="C96" s="22" t="s">
        <v>860</v>
      </c>
      <c r="D96" s="22" t="s">
        <v>1060</v>
      </c>
      <c r="E96" s="22" t="s">
        <v>14</v>
      </c>
      <c r="F96" s="23">
        <v>44496</v>
      </c>
      <c r="G96" s="23"/>
      <c r="H96" s="23"/>
      <c r="I96" s="24">
        <v>32.729999999999997</v>
      </c>
      <c r="J96" s="24">
        <v>10.33</v>
      </c>
      <c r="K96" s="24"/>
      <c r="L96" s="24"/>
      <c r="M96" s="24"/>
      <c r="N96" s="24"/>
      <c r="O96" s="10"/>
      <c r="P96" s="10"/>
    </row>
    <row r="97" spans="1:16" x14ac:dyDescent="0.25">
      <c r="A97" s="27" t="s">
        <v>2433</v>
      </c>
      <c r="B97" s="22" t="s">
        <v>926</v>
      </c>
      <c r="C97" s="22" t="s">
        <v>1061</v>
      </c>
      <c r="D97" s="22" t="s">
        <v>1062</v>
      </c>
      <c r="E97" s="22" t="s">
        <v>14</v>
      </c>
      <c r="F97" s="23">
        <v>44497</v>
      </c>
      <c r="G97" s="23"/>
      <c r="H97" s="23"/>
      <c r="I97" s="24">
        <v>42.74</v>
      </c>
      <c r="J97" s="24">
        <v>5.28</v>
      </c>
      <c r="K97" s="24"/>
      <c r="L97" s="24"/>
      <c r="M97" s="24"/>
      <c r="N97" s="24"/>
      <c r="O97" s="10"/>
      <c r="P97" s="10"/>
    </row>
    <row r="98" spans="1:16" x14ac:dyDescent="0.25">
      <c r="A98" s="27" t="s">
        <v>2434</v>
      </c>
      <c r="B98" s="22" t="s">
        <v>1024</v>
      </c>
      <c r="C98" s="22" t="s">
        <v>912</v>
      </c>
      <c r="D98" s="22" t="s">
        <v>1063</v>
      </c>
      <c r="E98" s="22" t="s">
        <v>14</v>
      </c>
      <c r="F98" s="23">
        <v>44510</v>
      </c>
      <c r="G98" s="23"/>
      <c r="H98" s="23"/>
      <c r="I98" s="24"/>
      <c r="J98" s="24"/>
      <c r="K98" s="24">
        <v>11.43</v>
      </c>
      <c r="L98" s="24"/>
      <c r="M98" s="24"/>
      <c r="N98" s="24"/>
      <c r="O98" s="10"/>
      <c r="P98" s="10"/>
    </row>
    <row r="99" spans="1:16" ht="30" x14ac:dyDescent="0.25">
      <c r="A99" s="27" t="s">
        <v>2435</v>
      </c>
      <c r="B99" s="22" t="s">
        <v>905</v>
      </c>
      <c r="C99" s="22" t="s">
        <v>882</v>
      </c>
      <c r="D99" s="22" t="s">
        <v>1064</v>
      </c>
      <c r="E99" s="22" t="s">
        <v>14</v>
      </c>
      <c r="F99" s="23">
        <v>44537</v>
      </c>
      <c r="G99" s="23"/>
      <c r="H99" s="23"/>
      <c r="I99" s="24">
        <v>15.93</v>
      </c>
      <c r="J99" s="24">
        <v>8.58</v>
      </c>
      <c r="K99" s="24"/>
      <c r="L99" s="24"/>
      <c r="M99" s="24"/>
      <c r="N99" s="24"/>
      <c r="O99" s="10"/>
      <c r="P99" s="10"/>
    </row>
    <row r="100" spans="1:16" x14ac:dyDescent="0.25">
      <c r="A100" s="27" t="s">
        <v>2436</v>
      </c>
      <c r="B100" s="22" t="s">
        <v>954</v>
      </c>
      <c r="C100" s="22" t="s">
        <v>934</v>
      </c>
      <c r="D100" s="22" t="s">
        <v>1065</v>
      </c>
      <c r="E100" s="22" t="s">
        <v>14</v>
      </c>
      <c r="F100" s="23">
        <v>44539</v>
      </c>
      <c r="G100" s="23"/>
      <c r="H100" s="23"/>
      <c r="I100" s="24">
        <v>50.89</v>
      </c>
      <c r="J100" s="24">
        <v>15.2</v>
      </c>
      <c r="K100" s="24"/>
      <c r="L100" s="24"/>
      <c r="M100" s="24"/>
      <c r="N100" s="24"/>
      <c r="O100" s="10"/>
      <c r="P100" s="10"/>
    </row>
    <row r="101" spans="1:16" ht="30" x14ac:dyDescent="0.25">
      <c r="A101" s="27" t="s">
        <v>2437</v>
      </c>
      <c r="B101" s="22" t="s">
        <v>1006</v>
      </c>
      <c r="C101" s="22" t="s">
        <v>1066</v>
      </c>
      <c r="D101" s="22" t="s">
        <v>1067</v>
      </c>
      <c r="E101" s="22" t="s">
        <v>14</v>
      </c>
      <c r="F101" s="23">
        <v>44540</v>
      </c>
      <c r="G101" s="23"/>
      <c r="H101" s="23"/>
      <c r="I101" s="24"/>
      <c r="J101" s="24"/>
      <c r="K101" s="24"/>
      <c r="L101" s="24"/>
      <c r="M101" s="24">
        <v>1.56</v>
      </c>
      <c r="N101" s="24"/>
      <c r="O101" s="10"/>
      <c r="P101" s="10"/>
    </row>
    <row r="102" spans="1:16" ht="30" x14ac:dyDescent="0.25">
      <c r="A102" s="22" t="s">
        <v>2438</v>
      </c>
      <c r="B102" s="22" t="s">
        <v>905</v>
      </c>
      <c r="C102" s="22" t="s">
        <v>1068</v>
      </c>
      <c r="D102" s="22" t="s">
        <v>1069</v>
      </c>
      <c r="E102" s="22" t="s">
        <v>14</v>
      </c>
      <c r="F102" s="23">
        <v>44540</v>
      </c>
      <c r="G102" s="23"/>
      <c r="H102" s="23"/>
      <c r="I102" s="24">
        <v>18.72</v>
      </c>
      <c r="J102" s="24">
        <v>79.83</v>
      </c>
      <c r="K102" s="24"/>
      <c r="L102" s="24"/>
      <c r="M102" s="24"/>
      <c r="N102" s="24"/>
      <c r="O102" s="10"/>
      <c r="P102" s="10"/>
    </row>
    <row r="103" spans="1:16" ht="30" x14ac:dyDescent="0.25">
      <c r="A103" s="27" t="s">
        <v>2439</v>
      </c>
      <c r="B103" s="22" t="s">
        <v>905</v>
      </c>
      <c r="C103" s="22" t="s">
        <v>882</v>
      </c>
      <c r="D103" s="22" t="s">
        <v>1064</v>
      </c>
      <c r="E103" s="22" t="s">
        <v>14</v>
      </c>
      <c r="F103" s="23">
        <v>44543</v>
      </c>
      <c r="G103" s="23"/>
      <c r="H103" s="23"/>
      <c r="I103" s="24">
        <v>15.93</v>
      </c>
      <c r="J103" s="24">
        <v>8.58</v>
      </c>
      <c r="K103" s="24"/>
      <c r="L103" s="24"/>
      <c r="M103" s="24"/>
      <c r="N103" s="24"/>
      <c r="O103" s="10"/>
      <c r="P103" s="10"/>
    </row>
    <row r="104" spans="1:16" x14ac:dyDescent="0.25">
      <c r="A104" s="22" t="s">
        <v>1070</v>
      </c>
      <c r="B104" s="22" t="s">
        <v>876</v>
      </c>
      <c r="C104" s="22" t="s">
        <v>877</v>
      </c>
      <c r="D104" s="22" t="s">
        <v>1071</v>
      </c>
      <c r="E104" s="22" t="s">
        <v>14</v>
      </c>
      <c r="F104" s="23">
        <v>44551</v>
      </c>
      <c r="G104" s="23"/>
      <c r="H104" s="23"/>
      <c r="I104" s="24">
        <v>2.5</v>
      </c>
      <c r="J104" s="24"/>
      <c r="K104" s="24"/>
      <c r="L104" s="24"/>
      <c r="M104" s="24"/>
      <c r="N104" s="24"/>
      <c r="O104" s="10"/>
      <c r="P104" s="10"/>
    </row>
    <row r="105" spans="1:16" x14ac:dyDescent="0.25">
      <c r="A105" s="27" t="s">
        <v>1070</v>
      </c>
      <c r="B105" s="22" t="s">
        <v>954</v>
      </c>
      <c r="C105" s="22" t="s">
        <v>877</v>
      </c>
      <c r="D105" s="22" t="s">
        <v>1071</v>
      </c>
      <c r="E105" s="22" t="s">
        <v>14</v>
      </c>
      <c r="F105" s="23">
        <v>44552</v>
      </c>
      <c r="G105" s="23"/>
      <c r="H105" s="23"/>
      <c r="I105" s="24"/>
      <c r="J105" s="24"/>
      <c r="K105" s="24"/>
      <c r="L105" s="24"/>
      <c r="M105" s="24">
        <v>2.5</v>
      </c>
      <c r="N105" s="24"/>
      <c r="O105" s="10"/>
      <c r="P105" s="10"/>
    </row>
    <row r="106" spans="1:16" x14ac:dyDescent="0.25">
      <c r="A106" s="27" t="s">
        <v>2440</v>
      </c>
      <c r="B106" s="22" t="s">
        <v>852</v>
      </c>
      <c r="C106" s="22" t="s">
        <v>1072</v>
      </c>
      <c r="D106" s="22" t="s">
        <v>1073</v>
      </c>
      <c r="E106" s="22" t="s">
        <v>14</v>
      </c>
      <c r="F106" s="23">
        <v>44552</v>
      </c>
      <c r="G106" s="23"/>
      <c r="H106" s="23"/>
      <c r="I106" s="24">
        <v>33.78</v>
      </c>
      <c r="J106" s="24">
        <v>5.5</v>
      </c>
      <c r="K106" s="24"/>
      <c r="L106" s="24"/>
      <c r="M106" s="24"/>
      <c r="N106" s="24"/>
      <c r="O106" s="10"/>
      <c r="P106" s="10"/>
    </row>
    <row r="107" spans="1:16" x14ac:dyDescent="0.25">
      <c r="A107" s="27" t="s">
        <v>2441</v>
      </c>
      <c r="B107" s="22" t="s">
        <v>864</v>
      </c>
      <c r="C107" s="22" t="s">
        <v>860</v>
      </c>
      <c r="D107" s="22" t="s">
        <v>1074</v>
      </c>
      <c r="E107" s="22" t="s">
        <v>14</v>
      </c>
      <c r="F107" s="23">
        <v>44553</v>
      </c>
      <c r="G107" s="23"/>
      <c r="H107" s="23"/>
      <c r="I107" s="24">
        <v>6.71</v>
      </c>
      <c r="J107" s="24">
        <v>1.58</v>
      </c>
      <c r="K107" s="24"/>
      <c r="L107" s="24"/>
      <c r="M107" s="24"/>
      <c r="N107" s="24"/>
      <c r="O107" s="10"/>
      <c r="P107" s="10"/>
    </row>
    <row r="108" spans="1:16" x14ac:dyDescent="0.25">
      <c r="A108" s="27" t="s">
        <v>2442</v>
      </c>
      <c r="B108" s="22" t="s">
        <v>864</v>
      </c>
      <c r="C108" s="22" t="s">
        <v>1075</v>
      </c>
      <c r="D108" s="22" t="s">
        <v>1076</v>
      </c>
      <c r="E108" s="22" t="s">
        <v>14</v>
      </c>
      <c r="F108" s="23">
        <v>44588</v>
      </c>
      <c r="G108" s="23"/>
      <c r="H108" s="23"/>
      <c r="I108" s="24">
        <v>17.32</v>
      </c>
      <c r="J108" s="24">
        <v>15.36</v>
      </c>
      <c r="K108" s="24"/>
      <c r="L108" s="24"/>
      <c r="M108" s="24"/>
      <c r="N108" s="24"/>
      <c r="O108" s="10"/>
      <c r="P108" s="10"/>
    </row>
    <row r="109" spans="1:16" ht="30" x14ac:dyDescent="0.25">
      <c r="A109" s="28" t="s">
        <v>2443</v>
      </c>
      <c r="B109" s="22" t="s">
        <v>905</v>
      </c>
      <c r="C109" s="22" t="s">
        <v>906</v>
      </c>
      <c r="D109" s="22" t="s">
        <v>1077</v>
      </c>
      <c r="E109" s="22" t="s">
        <v>14</v>
      </c>
      <c r="F109" s="23">
        <v>44589</v>
      </c>
      <c r="G109" s="23"/>
      <c r="H109" s="23"/>
      <c r="I109" s="24">
        <v>21.77</v>
      </c>
      <c r="J109" s="24">
        <v>5.79</v>
      </c>
      <c r="K109" s="24"/>
      <c r="L109" s="24"/>
      <c r="M109" s="24"/>
      <c r="N109" s="24"/>
      <c r="O109" s="10"/>
      <c r="P109" s="10"/>
    </row>
    <row r="110" spans="1:16" x14ac:dyDescent="0.25">
      <c r="A110" s="27" t="s">
        <v>2444</v>
      </c>
      <c r="B110" s="22" t="s">
        <v>1024</v>
      </c>
      <c r="C110" s="22" t="s">
        <v>1078</v>
      </c>
      <c r="D110" s="22" t="s">
        <v>1079</v>
      </c>
      <c r="E110" s="22" t="s">
        <v>14</v>
      </c>
      <c r="F110" s="23">
        <v>44600</v>
      </c>
      <c r="G110" s="23"/>
      <c r="H110" s="23"/>
      <c r="I110" s="24"/>
      <c r="J110" s="24"/>
      <c r="K110" s="24">
        <v>4.88</v>
      </c>
      <c r="L110" s="24"/>
      <c r="M110" s="24"/>
      <c r="N110" s="24"/>
      <c r="O110" s="10"/>
      <c r="P110" s="10"/>
    </row>
    <row r="111" spans="1:16" ht="30" x14ac:dyDescent="0.25">
      <c r="A111" s="22" t="s">
        <v>2445</v>
      </c>
      <c r="B111" s="22" t="s">
        <v>1080</v>
      </c>
      <c r="C111" s="22" t="s">
        <v>871</v>
      </c>
      <c r="D111" s="22" t="s">
        <v>1081</v>
      </c>
      <c r="E111" s="22" t="s">
        <v>14</v>
      </c>
      <c r="F111" s="23">
        <v>44607</v>
      </c>
      <c r="G111" s="23"/>
      <c r="H111" s="23"/>
      <c r="I111" s="24">
        <v>35.869999999999997</v>
      </c>
      <c r="J111" s="24"/>
      <c r="K111" s="24"/>
      <c r="L111" s="24"/>
      <c r="M111" s="24"/>
      <c r="N111" s="24"/>
      <c r="O111" s="10"/>
      <c r="P111" s="10"/>
    </row>
    <row r="112" spans="1:16" x14ac:dyDescent="0.25">
      <c r="A112" s="22" t="s">
        <v>1082</v>
      </c>
      <c r="B112" s="22" t="s">
        <v>852</v>
      </c>
      <c r="C112" s="22" t="s">
        <v>1083</v>
      </c>
      <c r="D112" s="22" t="s">
        <v>1084</v>
      </c>
      <c r="E112" s="22" t="s">
        <v>14</v>
      </c>
      <c r="F112" s="23">
        <v>44608</v>
      </c>
      <c r="G112" s="23"/>
      <c r="H112" s="23"/>
      <c r="I112" s="24">
        <v>30.08</v>
      </c>
      <c r="J112" s="24">
        <v>13.51</v>
      </c>
      <c r="K112" s="24"/>
      <c r="L112" s="24"/>
      <c r="M112" s="24"/>
      <c r="N112" s="24"/>
      <c r="O112" s="10"/>
      <c r="P112" s="10"/>
    </row>
    <row r="113" spans="1:16" ht="30" x14ac:dyDescent="0.25">
      <c r="A113" s="22" t="s">
        <v>1085</v>
      </c>
      <c r="B113" s="22" t="s">
        <v>972</v>
      </c>
      <c r="C113" s="22" t="s">
        <v>1086</v>
      </c>
      <c r="D113" s="22" t="s">
        <v>1087</v>
      </c>
      <c r="E113" s="22" t="s">
        <v>14</v>
      </c>
      <c r="F113" s="23">
        <v>44609</v>
      </c>
      <c r="G113" s="23"/>
      <c r="H113" s="23"/>
      <c r="I113" s="24"/>
      <c r="J113" s="24"/>
      <c r="K113" s="24">
        <v>18.670000000000002</v>
      </c>
      <c r="L113" s="24"/>
      <c r="M113" s="24"/>
      <c r="N113" s="24"/>
      <c r="O113" s="10"/>
      <c r="P113" s="10"/>
    </row>
    <row r="114" spans="1:16" x14ac:dyDescent="0.25">
      <c r="A114" s="27" t="s">
        <v>2446</v>
      </c>
      <c r="B114" s="22" t="s">
        <v>893</v>
      </c>
      <c r="C114" s="22" t="s">
        <v>1088</v>
      </c>
      <c r="D114" s="22" t="s">
        <v>1089</v>
      </c>
      <c r="E114" s="22" t="s">
        <v>14</v>
      </c>
      <c r="F114" s="23">
        <v>44617</v>
      </c>
      <c r="G114" s="23"/>
      <c r="H114" s="23"/>
      <c r="I114" s="24">
        <v>4.8099999999999996</v>
      </c>
      <c r="J114" s="24">
        <v>1.6</v>
      </c>
      <c r="K114" s="24">
        <v>6.42</v>
      </c>
      <c r="L114" s="24"/>
      <c r="M114" s="24"/>
      <c r="N114" s="24"/>
      <c r="O114" s="10"/>
      <c r="P114" s="10"/>
    </row>
    <row r="115" spans="1:16" ht="30" x14ac:dyDescent="0.25">
      <c r="A115" s="27" t="s">
        <v>2437</v>
      </c>
      <c r="B115" s="22" t="s">
        <v>1006</v>
      </c>
      <c r="C115" s="22" t="s">
        <v>1090</v>
      </c>
      <c r="D115" s="22" t="s">
        <v>1091</v>
      </c>
      <c r="E115" s="22" t="s">
        <v>14</v>
      </c>
      <c r="F115" s="23">
        <v>44629</v>
      </c>
      <c r="G115" s="23"/>
      <c r="H115" s="23"/>
      <c r="I115" s="24"/>
      <c r="J115" s="24"/>
      <c r="K115" s="24">
        <v>0.1</v>
      </c>
      <c r="L115" s="24"/>
      <c r="M115" s="24"/>
      <c r="N115" s="24"/>
      <c r="O115" s="10"/>
      <c r="P115" s="10"/>
    </row>
    <row r="116" spans="1:16" ht="30" x14ac:dyDescent="0.25">
      <c r="A116" s="27" t="s">
        <v>2447</v>
      </c>
      <c r="B116" s="22" t="s">
        <v>972</v>
      </c>
      <c r="C116" s="22" t="s">
        <v>1092</v>
      </c>
      <c r="D116" s="22" t="s">
        <v>1093</v>
      </c>
      <c r="E116" s="22" t="s">
        <v>14</v>
      </c>
      <c r="F116" s="23">
        <v>44647</v>
      </c>
      <c r="G116" s="23"/>
      <c r="H116" s="23"/>
      <c r="I116" s="24"/>
      <c r="J116" s="24"/>
      <c r="K116" s="24">
        <v>20.23</v>
      </c>
      <c r="L116" s="24"/>
      <c r="M116" s="24"/>
      <c r="N116" s="24"/>
      <c r="O116" s="10"/>
      <c r="P116" s="10"/>
    </row>
    <row r="117" spans="1:16" ht="30" x14ac:dyDescent="0.25">
      <c r="A117" s="27" t="s">
        <v>2448</v>
      </c>
      <c r="B117" s="22" t="s">
        <v>972</v>
      </c>
      <c r="C117" s="22" t="s">
        <v>1094</v>
      </c>
      <c r="D117" s="22" t="s">
        <v>1095</v>
      </c>
      <c r="E117" s="22" t="s">
        <v>14</v>
      </c>
      <c r="F117" s="23">
        <v>44647</v>
      </c>
      <c r="G117" s="23"/>
      <c r="H117" s="23"/>
      <c r="I117" s="24"/>
      <c r="J117" s="24"/>
      <c r="K117" s="24">
        <v>45.28</v>
      </c>
      <c r="L117" s="24"/>
      <c r="M117" s="24"/>
      <c r="N117" s="24"/>
      <c r="O117" s="10"/>
      <c r="P117" s="10"/>
    </row>
    <row r="118" spans="1:16" x14ac:dyDescent="0.25">
      <c r="A118" s="27" t="s">
        <v>2449</v>
      </c>
      <c r="B118" s="22" t="s">
        <v>852</v>
      </c>
      <c r="C118" s="22" t="s">
        <v>1030</v>
      </c>
      <c r="D118" s="22" t="s">
        <v>1096</v>
      </c>
      <c r="E118" s="22" t="s">
        <v>14</v>
      </c>
      <c r="F118" s="23">
        <v>44687</v>
      </c>
      <c r="G118" s="23"/>
      <c r="H118" s="23"/>
      <c r="I118" s="24">
        <v>0.3</v>
      </c>
      <c r="J118" s="24">
        <v>6.06</v>
      </c>
      <c r="K118" s="24" t="s">
        <v>1097</v>
      </c>
      <c r="L118" s="24"/>
      <c r="M118" s="24"/>
      <c r="N118" s="24"/>
      <c r="O118" s="10"/>
      <c r="P118" s="10"/>
    </row>
    <row r="119" spans="1:16" x14ac:dyDescent="0.25">
      <c r="A119" s="22" t="s">
        <v>2450</v>
      </c>
      <c r="B119" s="22" t="s">
        <v>852</v>
      </c>
      <c r="C119" s="22" t="s">
        <v>1098</v>
      </c>
      <c r="D119" s="22" t="s">
        <v>1099</v>
      </c>
      <c r="E119" s="26" t="s">
        <v>14</v>
      </c>
      <c r="F119" s="23">
        <v>44697</v>
      </c>
      <c r="G119" s="23"/>
      <c r="H119" s="23"/>
      <c r="I119" s="24"/>
      <c r="J119" s="24">
        <v>32.6</v>
      </c>
      <c r="K119" s="24"/>
      <c r="L119" s="24"/>
      <c r="M119" s="24"/>
      <c r="N119" s="24"/>
      <c r="O119" s="10"/>
      <c r="P119" s="10"/>
    </row>
    <row r="120" spans="1:16" ht="30" x14ac:dyDescent="0.25">
      <c r="A120" s="27" t="s">
        <v>2451</v>
      </c>
      <c r="B120" s="22" t="s">
        <v>905</v>
      </c>
      <c r="C120" s="22" t="s">
        <v>871</v>
      </c>
      <c r="D120" s="22" t="s">
        <v>1100</v>
      </c>
      <c r="E120" s="22" t="s">
        <v>14</v>
      </c>
      <c r="F120" s="23">
        <v>44726</v>
      </c>
      <c r="G120" s="23"/>
      <c r="H120" s="23"/>
      <c r="I120" s="24">
        <v>36.78</v>
      </c>
      <c r="J120" s="24">
        <v>10.02</v>
      </c>
      <c r="K120" s="24"/>
      <c r="L120" s="24"/>
      <c r="M120" s="24"/>
      <c r="N120" s="24"/>
      <c r="O120" s="10"/>
      <c r="P120" s="10"/>
    </row>
    <row r="121" spans="1:16" ht="30" x14ac:dyDescent="0.25">
      <c r="A121" s="27" t="s">
        <v>2452</v>
      </c>
      <c r="B121" s="22" t="s">
        <v>1101</v>
      </c>
      <c r="C121" s="22" t="s">
        <v>1102</v>
      </c>
      <c r="D121" s="22" t="s">
        <v>1103</v>
      </c>
      <c r="E121" s="22" t="s">
        <v>14</v>
      </c>
      <c r="F121" s="23">
        <v>44734</v>
      </c>
      <c r="G121" s="23"/>
      <c r="H121" s="23"/>
      <c r="I121" s="24">
        <v>0.64</v>
      </c>
      <c r="J121" s="24">
        <v>15.46</v>
      </c>
      <c r="K121" s="24"/>
      <c r="L121" s="24"/>
      <c r="M121" s="24"/>
      <c r="N121" s="24"/>
      <c r="O121" s="10"/>
      <c r="P121" s="10"/>
    </row>
    <row r="122" spans="1:16" ht="30" x14ac:dyDescent="0.25">
      <c r="A122" s="27" t="s">
        <v>2453</v>
      </c>
      <c r="B122" s="22" t="s">
        <v>905</v>
      </c>
      <c r="C122" s="22" t="s">
        <v>1104</v>
      </c>
      <c r="D122" s="22" t="s">
        <v>1105</v>
      </c>
      <c r="E122" s="22" t="s">
        <v>14</v>
      </c>
      <c r="F122" s="23">
        <v>44734</v>
      </c>
      <c r="G122" s="23"/>
      <c r="H122" s="23"/>
      <c r="I122" s="24"/>
      <c r="J122" s="24">
        <v>41.48</v>
      </c>
      <c r="K122" s="24"/>
      <c r="L122" s="24"/>
      <c r="M122" s="24"/>
      <c r="N122" s="24"/>
      <c r="O122" s="10"/>
      <c r="P122" s="10"/>
    </row>
    <row r="123" spans="1:16" ht="30" x14ac:dyDescent="0.25">
      <c r="A123" s="27" t="s">
        <v>2454</v>
      </c>
      <c r="B123" s="22" t="s">
        <v>905</v>
      </c>
      <c r="C123" s="22" t="s">
        <v>1106</v>
      </c>
      <c r="D123" s="22" t="s">
        <v>1107</v>
      </c>
      <c r="E123" s="22" t="s">
        <v>14</v>
      </c>
      <c r="F123" s="23">
        <v>44756</v>
      </c>
      <c r="G123" s="23"/>
      <c r="H123" s="23"/>
      <c r="I123" s="24">
        <v>11.45</v>
      </c>
      <c r="J123" s="24">
        <v>2.34</v>
      </c>
      <c r="K123" s="24"/>
      <c r="L123" s="24"/>
      <c r="M123" s="24"/>
      <c r="N123" s="24"/>
      <c r="O123" s="10"/>
      <c r="P123" s="10"/>
    </row>
    <row r="124" spans="1:16" x14ac:dyDescent="0.25">
      <c r="A124" s="28" t="s">
        <v>2455</v>
      </c>
      <c r="B124" s="22" t="s">
        <v>1043</v>
      </c>
      <c r="C124" s="22" t="s">
        <v>1108</v>
      </c>
      <c r="D124" s="22" t="s">
        <v>1109</v>
      </c>
      <c r="E124" s="22" t="s">
        <v>14</v>
      </c>
      <c r="F124" s="23">
        <v>44768</v>
      </c>
      <c r="G124" s="23"/>
      <c r="H124" s="23"/>
      <c r="I124" s="24">
        <v>10.19</v>
      </c>
      <c r="J124" s="24">
        <v>15.27</v>
      </c>
      <c r="K124" s="24"/>
      <c r="L124" s="24"/>
      <c r="M124" s="24"/>
      <c r="N124" s="24"/>
      <c r="O124" s="10"/>
      <c r="P124" s="10"/>
    </row>
    <row r="125" spans="1:16" x14ac:dyDescent="0.25">
      <c r="A125" s="27" t="s">
        <v>2456</v>
      </c>
      <c r="B125" s="22" t="s">
        <v>1110</v>
      </c>
      <c r="C125" s="22" t="s">
        <v>1111</v>
      </c>
      <c r="D125" s="22" t="s">
        <v>1112</v>
      </c>
      <c r="E125" s="22" t="s">
        <v>14</v>
      </c>
      <c r="F125" s="23">
        <v>44803</v>
      </c>
      <c r="G125" s="23"/>
      <c r="H125" s="23"/>
      <c r="I125" s="24"/>
      <c r="J125" s="24"/>
      <c r="K125" s="24">
        <v>0.66</v>
      </c>
      <c r="L125" s="24"/>
      <c r="M125" s="24"/>
      <c r="N125" s="24"/>
      <c r="O125" s="10"/>
      <c r="P125" s="10"/>
    </row>
    <row r="126" spans="1:16" ht="30" x14ac:dyDescent="0.25">
      <c r="A126" s="27" t="s">
        <v>2457</v>
      </c>
      <c r="B126" s="22" t="s">
        <v>905</v>
      </c>
      <c r="C126" s="22" t="s">
        <v>871</v>
      </c>
      <c r="D126" s="22" t="s">
        <v>1113</v>
      </c>
      <c r="E126" s="22" t="s">
        <v>14</v>
      </c>
      <c r="F126" s="23">
        <v>44831</v>
      </c>
      <c r="G126" s="23"/>
      <c r="H126" s="23"/>
      <c r="I126" s="24">
        <v>79.430000000000007</v>
      </c>
      <c r="J126" s="24">
        <v>10.83</v>
      </c>
      <c r="K126" s="24"/>
      <c r="L126" s="24"/>
      <c r="M126" s="24"/>
      <c r="N126" s="24"/>
      <c r="O126" s="10"/>
      <c r="P126" s="10"/>
    </row>
    <row r="127" spans="1:16" ht="30" x14ac:dyDescent="0.25">
      <c r="A127" s="22" t="s">
        <v>2458</v>
      </c>
      <c r="B127" s="22" t="s">
        <v>905</v>
      </c>
      <c r="C127" s="22" t="s">
        <v>906</v>
      </c>
      <c r="D127" s="22" t="s">
        <v>1114</v>
      </c>
      <c r="E127" s="22" t="s">
        <v>14</v>
      </c>
      <c r="F127" s="23">
        <v>44832</v>
      </c>
      <c r="G127" s="23"/>
      <c r="H127" s="23"/>
      <c r="I127" s="24">
        <v>3.67</v>
      </c>
      <c r="J127" s="24">
        <v>4.13</v>
      </c>
      <c r="K127" s="24"/>
      <c r="L127" s="24"/>
      <c r="M127" s="24"/>
      <c r="N127" s="24"/>
      <c r="O127" s="10"/>
      <c r="P127" s="10"/>
    </row>
    <row r="128" spans="1:16" x14ac:dyDescent="0.25">
      <c r="A128" s="22" t="s">
        <v>1115</v>
      </c>
      <c r="B128" s="22" t="s">
        <v>936</v>
      </c>
      <c r="C128" s="22" t="s">
        <v>1116</v>
      </c>
      <c r="D128" s="22" t="s">
        <v>1117</v>
      </c>
      <c r="E128" s="22" t="s">
        <v>14</v>
      </c>
      <c r="F128" s="23">
        <v>44838</v>
      </c>
      <c r="G128" s="23"/>
      <c r="H128" s="23"/>
      <c r="I128" s="24"/>
      <c r="J128" s="24">
        <v>24.34</v>
      </c>
      <c r="K128" s="24"/>
      <c r="L128" s="24"/>
      <c r="M128" s="24"/>
      <c r="N128" s="24"/>
      <c r="O128" s="10"/>
      <c r="P128" s="10"/>
    </row>
    <row r="129" spans="1:16" ht="30" x14ac:dyDescent="0.25">
      <c r="A129" s="27" t="s">
        <v>2459</v>
      </c>
      <c r="B129" s="22" t="s">
        <v>972</v>
      </c>
      <c r="C129" s="22" t="s">
        <v>1092</v>
      </c>
      <c r="D129" s="22" t="s">
        <v>1093</v>
      </c>
      <c r="E129" s="22" t="s">
        <v>14</v>
      </c>
      <c r="F129" s="23">
        <v>44841</v>
      </c>
      <c r="G129" s="23"/>
      <c r="H129" s="23"/>
      <c r="I129" s="24"/>
      <c r="J129" s="24"/>
      <c r="K129" s="24"/>
      <c r="L129" s="24"/>
      <c r="M129" s="24">
        <v>8.73</v>
      </c>
      <c r="N129" s="24"/>
      <c r="O129" s="10"/>
      <c r="P129" s="10"/>
    </row>
    <row r="130" spans="1:16" x14ac:dyDescent="0.25">
      <c r="A130" s="22" t="s">
        <v>2460</v>
      </c>
      <c r="B130" s="22" t="s">
        <v>926</v>
      </c>
      <c r="C130" s="22" t="s">
        <v>1118</v>
      </c>
      <c r="D130" s="29" t="s">
        <v>1119</v>
      </c>
      <c r="E130" s="22" t="s">
        <v>14</v>
      </c>
      <c r="F130" s="23">
        <v>44844</v>
      </c>
      <c r="G130" s="23"/>
      <c r="H130" s="23"/>
      <c r="I130" s="24"/>
      <c r="J130" s="24">
        <v>6.4</v>
      </c>
      <c r="K130" s="24"/>
      <c r="L130" s="24"/>
      <c r="M130" s="24"/>
      <c r="N130" s="24"/>
      <c r="O130" s="10"/>
      <c r="P130" s="10"/>
    </row>
    <row r="131" spans="1:16" ht="30" x14ac:dyDescent="0.25">
      <c r="A131" s="27" t="s">
        <v>2461</v>
      </c>
      <c r="B131" s="22" t="s">
        <v>905</v>
      </c>
      <c r="C131" s="22" t="s">
        <v>1120</v>
      </c>
      <c r="D131" s="22" t="s">
        <v>1121</v>
      </c>
      <c r="E131" s="22" t="s">
        <v>14</v>
      </c>
      <c r="F131" s="23">
        <v>44876</v>
      </c>
      <c r="G131" s="23"/>
      <c r="H131" s="23"/>
      <c r="I131" s="24"/>
      <c r="J131" s="24"/>
      <c r="K131" s="24">
        <v>13.96</v>
      </c>
      <c r="L131" s="24"/>
      <c r="M131" s="24"/>
      <c r="N131" s="24"/>
      <c r="O131" s="10"/>
      <c r="P131" s="10"/>
    </row>
    <row r="132" spans="1:16" x14ac:dyDescent="0.25">
      <c r="A132" s="22" t="s">
        <v>1122</v>
      </c>
      <c r="B132" s="22" t="s">
        <v>1123</v>
      </c>
      <c r="C132" s="22" t="s">
        <v>1090</v>
      </c>
      <c r="D132" s="22" t="s">
        <v>1124</v>
      </c>
      <c r="E132" s="22" t="s">
        <v>14</v>
      </c>
      <c r="F132" s="23">
        <v>44895</v>
      </c>
      <c r="G132" s="23"/>
      <c r="H132" s="23"/>
      <c r="I132" s="24">
        <v>1.78</v>
      </c>
      <c r="J132" s="24">
        <v>20.56</v>
      </c>
      <c r="K132" s="24"/>
      <c r="L132" s="24"/>
      <c r="M132" s="24"/>
      <c r="N132" s="24"/>
      <c r="O132" s="10"/>
      <c r="P132" s="10"/>
    </row>
    <row r="133" spans="1:16" x14ac:dyDescent="0.25">
      <c r="A133" s="28" t="s">
        <v>2462</v>
      </c>
      <c r="B133" s="22" t="s">
        <v>852</v>
      </c>
      <c r="C133" s="22" t="s">
        <v>1090</v>
      </c>
      <c r="D133" s="22" t="s">
        <v>1125</v>
      </c>
      <c r="E133" s="22" t="s">
        <v>14</v>
      </c>
      <c r="F133" s="23">
        <v>44901</v>
      </c>
      <c r="G133" s="23"/>
      <c r="H133" s="23"/>
      <c r="I133" s="24"/>
      <c r="J133" s="24">
        <v>8.9700000000000006</v>
      </c>
      <c r="K133" s="24"/>
      <c r="L133" s="24"/>
      <c r="M133" s="24"/>
      <c r="N133" s="24"/>
      <c r="O133" s="10"/>
      <c r="P133" s="10"/>
    </row>
    <row r="134" spans="1:16" ht="30" x14ac:dyDescent="0.25">
      <c r="A134" s="27" t="s">
        <v>2463</v>
      </c>
      <c r="B134" s="22" t="s">
        <v>905</v>
      </c>
      <c r="C134" s="22" t="s">
        <v>1126</v>
      </c>
      <c r="D134" s="22" t="s">
        <v>1127</v>
      </c>
      <c r="E134" s="22" t="s">
        <v>14</v>
      </c>
      <c r="F134" s="23">
        <v>44902</v>
      </c>
      <c r="G134" s="23"/>
      <c r="H134" s="23"/>
      <c r="I134" s="24">
        <v>9.65</v>
      </c>
      <c r="J134" s="24">
        <v>15.74</v>
      </c>
      <c r="K134" s="24"/>
      <c r="L134" s="24"/>
      <c r="M134" s="24"/>
      <c r="N134" s="24"/>
      <c r="O134" s="10"/>
      <c r="P134" s="10"/>
    </row>
    <row r="135" spans="1:16" x14ac:dyDescent="0.25">
      <c r="A135" s="22" t="s">
        <v>1128</v>
      </c>
      <c r="B135" s="22"/>
      <c r="C135" s="22" t="s">
        <v>1129</v>
      </c>
      <c r="D135" s="22" t="s">
        <v>1130</v>
      </c>
      <c r="E135" s="22" t="s">
        <v>14</v>
      </c>
      <c r="F135" s="23">
        <v>44905</v>
      </c>
      <c r="G135" s="23"/>
      <c r="H135" s="23"/>
      <c r="I135" s="24">
        <v>13.01</v>
      </c>
      <c r="J135" s="24"/>
      <c r="K135" s="24"/>
      <c r="L135" s="24"/>
      <c r="M135" s="24"/>
      <c r="N135" s="24"/>
      <c r="O135" s="10"/>
      <c r="P135" s="10"/>
    </row>
    <row r="136" spans="1:16" x14ac:dyDescent="0.25">
      <c r="A136" s="22" t="s">
        <v>1131</v>
      </c>
      <c r="B136" s="22" t="s">
        <v>940</v>
      </c>
      <c r="C136" s="22" t="s">
        <v>1132</v>
      </c>
      <c r="D136" s="22" t="s">
        <v>1133</v>
      </c>
      <c r="E136" s="22" t="s">
        <v>14</v>
      </c>
      <c r="F136" s="23">
        <v>44907</v>
      </c>
      <c r="G136" s="23"/>
      <c r="H136" s="23"/>
      <c r="I136" s="24"/>
      <c r="J136" s="24"/>
      <c r="K136" s="24"/>
      <c r="L136" s="24"/>
      <c r="M136" s="24">
        <v>3.18</v>
      </c>
      <c r="N136" s="24"/>
      <c r="O136" s="10"/>
      <c r="P136" s="10"/>
    </row>
    <row r="137" spans="1:16" x14ac:dyDescent="0.25">
      <c r="A137" s="28" t="s">
        <v>2464</v>
      </c>
      <c r="B137" s="22" t="s">
        <v>893</v>
      </c>
      <c r="C137" s="22" t="s">
        <v>894</v>
      </c>
      <c r="D137" s="22" t="s">
        <v>1134</v>
      </c>
      <c r="E137" s="22" t="s">
        <v>14</v>
      </c>
      <c r="F137" s="23">
        <v>44917</v>
      </c>
      <c r="G137" s="23"/>
      <c r="H137" s="23"/>
      <c r="I137" s="24"/>
      <c r="J137" s="24"/>
      <c r="K137" s="24">
        <v>0.26</v>
      </c>
      <c r="L137" s="24">
        <v>1.05</v>
      </c>
      <c r="M137" s="24"/>
      <c r="N137" s="24"/>
      <c r="O137" s="10"/>
      <c r="P137" s="10"/>
    </row>
    <row r="138" spans="1:16" x14ac:dyDescent="0.25">
      <c r="A138" s="27" t="s">
        <v>2465</v>
      </c>
      <c r="B138" s="22" t="s">
        <v>852</v>
      </c>
      <c r="C138" s="22" t="s">
        <v>1135</v>
      </c>
      <c r="D138" s="22" t="s">
        <v>1136</v>
      </c>
      <c r="E138" s="22" t="s">
        <v>14</v>
      </c>
      <c r="F138" s="23">
        <v>44946</v>
      </c>
      <c r="G138" s="23"/>
      <c r="H138" s="23"/>
      <c r="I138" s="24">
        <v>251.72</v>
      </c>
      <c r="J138" s="24">
        <v>154.28</v>
      </c>
      <c r="K138" s="24"/>
      <c r="L138" s="24"/>
      <c r="M138" s="24"/>
      <c r="N138" s="24"/>
      <c r="O138" s="10"/>
      <c r="P138" s="10"/>
    </row>
    <row r="139" spans="1:16" x14ac:dyDescent="0.25">
      <c r="A139" s="22" t="s">
        <v>1137</v>
      </c>
      <c r="B139" s="22" t="s">
        <v>1138</v>
      </c>
      <c r="C139" s="22" t="s">
        <v>924</v>
      </c>
      <c r="D139" s="22" t="s">
        <v>1139</v>
      </c>
      <c r="E139" s="22" t="s">
        <v>14</v>
      </c>
      <c r="F139" s="23">
        <v>44949</v>
      </c>
      <c r="G139" s="23"/>
      <c r="H139" s="23"/>
      <c r="I139" s="24"/>
      <c r="J139" s="24"/>
      <c r="K139" s="24">
        <v>9.58</v>
      </c>
      <c r="L139" s="24"/>
      <c r="M139" s="24"/>
      <c r="N139" s="24"/>
      <c r="O139" s="10"/>
      <c r="P139" s="10"/>
    </row>
    <row r="140" spans="1:16" ht="30" x14ac:dyDescent="0.25">
      <c r="A140" s="27" t="s">
        <v>2466</v>
      </c>
      <c r="B140" s="22" t="s">
        <v>972</v>
      </c>
      <c r="C140" s="22" t="s">
        <v>924</v>
      </c>
      <c r="D140" s="22" t="s">
        <v>1140</v>
      </c>
      <c r="E140" s="22" t="s">
        <v>14</v>
      </c>
      <c r="F140" s="23">
        <v>44950</v>
      </c>
      <c r="G140" s="23"/>
      <c r="H140" s="23"/>
      <c r="I140" s="24">
        <v>12.28</v>
      </c>
      <c r="J140" s="24">
        <v>46.18</v>
      </c>
      <c r="K140" s="24"/>
      <c r="L140" s="24"/>
      <c r="M140" s="24"/>
      <c r="N140" s="24"/>
      <c r="O140" s="10"/>
      <c r="P140" s="10"/>
    </row>
    <row r="141" spans="1:16" x14ac:dyDescent="0.25">
      <c r="A141" s="17" t="s">
        <v>2467</v>
      </c>
      <c r="B141" s="22" t="s">
        <v>852</v>
      </c>
      <c r="C141" s="22" t="s">
        <v>985</v>
      </c>
      <c r="D141" s="22" t="s">
        <v>1141</v>
      </c>
      <c r="E141" s="22" t="s">
        <v>14</v>
      </c>
      <c r="F141" s="23">
        <v>44953</v>
      </c>
      <c r="G141" s="23"/>
      <c r="H141" s="23"/>
      <c r="I141" s="24">
        <v>60.06</v>
      </c>
      <c r="J141" s="24">
        <v>33.78</v>
      </c>
      <c r="K141" s="24"/>
      <c r="L141" s="24"/>
      <c r="M141" s="24"/>
      <c r="N141" s="24"/>
      <c r="O141" s="10"/>
      <c r="P141" s="10"/>
    </row>
    <row r="142" spans="1:16" x14ac:dyDescent="0.25">
      <c r="A142" s="27" t="s">
        <v>2468</v>
      </c>
      <c r="B142" s="22" t="s">
        <v>852</v>
      </c>
      <c r="C142" s="22" t="s">
        <v>1142</v>
      </c>
      <c r="D142" s="22" t="s">
        <v>1143</v>
      </c>
      <c r="E142" s="22" t="s">
        <v>14</v>
      </c>
      <c r="F142" s="23">
        <v>44971</v>
      </c>
      <c r="G142" s="23"/>
      <c r="H142" s="23"/>
      <c r="I142" s="24"/>
      <c r="J142" s="24"/>
      <c r="K142" s="24"/>
      <c r="L142" s="24"/>
      <c r="M142" s="24">
        <v>2.8</v>
      </c>
      <c r="N142" s="24"/>
      <c r="O142" s="10"/>
      <c r="P142" s="10"/>
    </row>
    <row r="143" spans="1:16" x14ac:dyDescent="0.25">
      <c r="A143" s="27" t="s">
        <v>2469</v>
      </c>
      <c r="B143" s="22" t="s">
        <v>926</v>
      </c>
      <c r="C143" s="22" t="s">
        <v>1144</v>
      </c>
      <c r="D143" s="22" t="s">
        <v>1145</v>
      </c>
      <c r="E143" s="22" t="s">
        <v>14</v>
      </c>
      <c r="F143" s="23">
        <v>44988</v>
      </c>
      <c r="G143" s="23"/>
      <c r="H143" s="23"/>
      <c r="I143" s="24"/>
      <c r="J143" s="24"/>
      <c r="K143" s="24"/>
      <c r="L143" s="24"/>
      <c r="M143" s="24">
        <v>1.06</v>
      </c>
      <c r="N143" s="24"/>
      <c r="O143" s="10"/>
      <c r="P143" s="10"/>
    </row>
    <row r="144" spans="1:16" x14ac:dyDescent="0.25">
      <c r="A144" s="27" t="s">
        <v>2470</v>
      </c>
      <c r="B144" s="22" t="s">
        <v>926</v>
      </c>
      <c r="C144" s="22" t="s">
        <v>1146</v>
      </c>
      <c r="D144" s="22" t="s">
        <v>1147</v>
      </c>
      <c r="E144" s="22" t="s">
        <v>14</v>
      </c>
      <c r="F144" s="23">
        <v>44995</v>
      </c>
      <c r="G144" s="23"/>
      <c r="H144" s="23"/>
      <c r="I144" s="24"/>
      <c r="J144" s="24"/>
      <c r="K144" s="24">
        <v>0.37</v>
      </c>
      <c r="L144" s="24">
        <v>3.3</v>
      </c>
      <c r="M144" s="24"/>
      <c r="N144" s="24"/>
      <c r="O144" s="10"/>
      <c r="P144" s="10"/>
    </row>
    <row r="145" spans="1:16" x14ac:dyDescent="0.25">
      <c r="A145" s="27" t="s">
        <v>2471</v>
      </c>
      <c r="B145" s="22" t="s">
        <v>852</v>
      </c>
      <c r="C145" s="22" t="s">
        <v>1148</v>
      </c>
      <c r="D145" s="22" t="s">
        <v>1149</v>
      </c>
      <c r="E145" s="22" t="s">
        <v>14</v>
      </c>
      <c r="F145" s="23">
        <v>45013</v>
      </c>
      <c r="G145" s="23"/>
      <c r="H145" s="23"/>
      <c r="I145" s="24">
        <v>11.51</v>
      </c>
      <c r="J145" s="24">
        <v>10.210000000000001</v>
      </c>
      <c r="K145" s="24"/>
      <c r="L145" s="24"/>
      <c r="M145" s="24"/>
      <c r="N145" s="24"/>
      <c r="O145" s="10"/>
      <c r="P145" s="10"/>
    </row>
    <row r="146" spans="1:16" x14ac:dyDescent="0.25">
      <c r="A146" s="27" t="s">
        <v>2472</v>
      </c>
      <c r="B146" s="22" t="s">
        <v>1138</v>
      </c>
      <c r="C146" s="22"/>
      <c r="D146" s="22" t="s">
        <v>1150</v>
      </c>
      <c r="E146" s="22" t="s">
        <v>14</v>
      </c>
      <c r="F146" s="23">
        <v>45027</v>
      </c>
      <c r="G146" s="23"/>
      <c r="H146" s="23"/>
      <c r="I146" s="24"/>
      <c r="J146" s="24"/>
      <c r="K146" s="24"/>
      <c r="L146" s="24"/>
      <c r="M146" s="24">
        <v>5.09</v>
      </c>
      <c r="N146" s="24">
        <v>2.25</v>
      </c>
      <c r="O146" s="10"/>
      <c r="P146" s="10"/>
    </row>
    <row r="147" spans="1:16" x14ac:dyDescent="0.25">
      <c r="A147" s="27" t="s">
        <v>2473</v>
      </c>
      <c r="B147" s="22" t="s">
        <v>1110</v>
      </c>
      <c r="C147" s="22" t="s">
        <v>1072</v>
      </c>
      <c r="D147" s="22" t="s">
        <v>1151</v>
      </c>
      <c r="E147" s="22" t="s">
        <v>14</v>
      </c>
      <c r="F147" s="23">
        <v>45034</v>
      </c>
      <c r="G147" s="23"/>
      <c r="H147" s="23"/>
      <c r="I147" s="24">
        <f>17.37*89%</f>
        <v>15.459300000000001</v>
      </c>
      <c r="J147" s="24">
        <f>17.37*11%</f>
        <v>1.9107000000000001</v>
      </c>
      <c r="K147" s="24"/>
      <c r="L147" s="24"/>
      <c r="M147" s="24"/>
      <c r="N147" s="24"/>
      <c r="O147" s="10"/>
      <c r="P147" s="10"/>
    </row>
    <row r="148" spans="1:16" ht="30" x14ac:dyDescent="0.25">
      <c r="A148" s="27" t="s">
        <v>2474</v>
      </c>
      <c r="B148" s="22" t="s">
        <v>856</v>
      </c>
      <c r="C148" s="22" t="s">
        <v>857</v>
      </c>
      <c r="D148" s="22" t="s">
        <v>1152</v>
      </c>
      <c r="E148" s="22" t="s">
        <v>14</v>
      </c>
      <c r="F148" s="23">
        <v>45042</v>
      </c>
      <c r="G148" s="23"/>
      <c r="H148" s="23"/>
      <c r="I148" s="24"/>
      <c r="J148" s="24"/>
      <c r="K148" s="24"/>
      <c r="L148" s="24"/>
      <c r="M148" s="24">
        <v>1.5</v>
      </c>
      <c r="N148" s="24"/>
      <c r="O148" s="10"/>
      <c r="P148" s="10"/>
    </row>
    <row r="149" spans="1:16" x14ac:dyDescent="0.25">
      <c r="A149" s="28" t="s">
        <v>2475</v>
      </c>
      <c r="B149" s="22" t="s">
        <v>1110</v>
      </c>
      <c r="C149" s="22" t="s">
        <v>1153</v>
      </c>
      <c r="D149" s="22" t="s">
        <v>1154</v>
      </c>
      <c r="E149" s="22" t="s">
        <v>14</v>
      </c>
      <c r="F149" s="23">
        <v>45055</v>
      </c>
      <c r="G149" s="23"/>
      <c r="H149" s="23"/>
      <c r="I149" s="24"/>
      <c r="J149" s="24"/>
      <c r="K149" s="24"/>
      <c r="L149" s="24"/>
      <c r="M149" s="24">
        <v>2.02</v>
      </c>
      <c r="N149" s="24">
        <v>0.13</v>
      </c>
      <c r="O149" s="10"/>
      <c r="P149" s="10"/>
    </row>
    <row r="150" spans="1:16" x14ac:dyDescent="0.25">
      <c r="A150" s="22" t="s">
        <v>1155</v>
      </c>
      <c r="B150" s="22" t="s">
        <v>926</v>
      </c>
      <c r="C150" s="22" t="s">
        <v>900</v>
      </c>
      <c r="D150" s="22" t="s">
        <v>1156</v>
      </c>
      <c r="E150" s="22" t="s">
        <v>14</v>
      </c>
      <c r="F150" s="23">
        <v>45065</v>
      </c>
      <c r="G150" s="23"/>
      <c r="H150" s="23"/>
      <c r="I150" s="24">
        <v>27.16</v>
      </c>
      <c r="J150" s="24">
        <v>5.56</v>
      </c>
      <c r="K150" s="24"/>
      <c r="L150" s="24"/>
      <c r="M150" s="24"/>
      <c r="N150" s="24"/>
      <c r="O150" s="10"/>
      <c r="P150" s="10"/>
    </row>
    <row r="151" spans="1:16" ht="30" x14ac:dyDescent="0.25">
      <c r="A151" s="22" t="s">
        <v>2476</v>
      </c>
      <c r="B151" s="22" t="s">
        <v>1006</v>
      </c>
      <c r="C151" s="22" t="s">
        <v>1157</v>
      </c>
      <c r="D151" s="22" t="s">
        <v>1158</v>
      </c>
      <c r="E151" s="22" t="s">
        <v>14</v>
      </c>
      <c r="F151" s="23">
        <v>45068</v>
      </c>
      <c r="G151" s="23"/>
      <c r="H151" s="23"/>
      <c r="I151" s="24">
        <v>25.79</v>
      </c>
      <c r="J151" s="24">
        <v>10.029999999999999</v>
      </c>
      <c r="K151" s="24"/>
      <c r="L151" s="24"/>
      <c r="M151" s="24"/>
      <c r="N151" s="24"/>
      <c r="O151" s="10"/>
      <c r="P151" s="10"/>
    </row>
    <row r="152" spans="1:16" x14ac:dyDescent="0.25">
      <c r="A152" s="27" t="s">
        <v>1213</v>
      </c>
      <c r="B152" s="22" t="s">
        <v>852</v>
      </c>
      <c r="C152" s="22" t="s">
        <v>985</v>
      </c>
      <c r="D152" s="22" t="s">
        <v>1159</v>
      </c>
      <c r="E152" s="22" t="s">
        <v>14</v>
      </c>
      <c r="F152" s="23">
        <v>45076</v>
      </c>
      <c r="G152" s="23"/>
      <c r="H152" s="23"/>
      <c r="I152" s="24"/>
      <c r="J152" s="24"/>
      <c r="K152" s="24">
        <f>8.43*99%</f>
        <v>8.345699999999999</v>
      </c>
      <c r="L152" s="24">
        <f>8.43*1%</f>
        <v>8.43E-2</v>
      </c>
      <c r="M152" s="24"/>
      <c r="N152" s="24"/>
      <c r="O152" s="10"/>
      <c r="P152" s="10"/>
    </row>
    <row r="153" spans="1:16" x14ac:dyDescent="0.25">
      <c r="A153" s="27" t="s">
        <v>2477</v>
      </c>
      <c r="B153" s="22" t="s">
        <v>893</v>
      </c>
      <c r="C153" s="22" t="s">
        <v>894</v>
      </c>
      <c r="D153" s="22" t="s">
        <v>1160</v>
      </c>
      <c r="E153" s="22" t="s">
        <v>14</v>
      </c>
      <c r="F153" s="23">
        <v>45104</v>
      </c>
      <c r="G153" s="23"/>
      <c r="H153" s="23"/>
      <c r="I153" s="24">
        <f>27.94*24%</f>
        <v>6.7056000000000004</v>
      </c>
      <c r="J153" s="24">
        <f>27.94*76%</f>
        <v>21.234400000000001</v>
      </c>
      <c r="K153" s="24"/>
      <c r="L153" s="24"/>
      <c r="M153" s="24"/>
      <c r="N153" s="24"/>
      <c r="O153" s="10"/>
      <c r="P153" s="10"/>
    </row>
    <row r="154" spans="1:16" x14ac:dyDescent="0.25">
      <c r="A154" s="28" t="s">
        <v>2478</v>
      </c>
      <c r="B154" s="22" t="s">
        <v>954</v>
      </c>
      <c r="C154" s="22" t="s">
        <v>920</v>
      </c>
      <c r="D154" s="22" t="s">
        <v>1161</v>
      </c>
      <c r="E154" s="22" t="s">
        <v>14</v>
      </c>
      <c r="F154" s="23">
        <v>45105</v>
      </c>
      <c r="G154" s="23"/>
      <c r="H154" s="23"/>
      <c r="I154" s="24">
        <f>139.9*30%</f>
        <v>41.97</v>
      </c>
      <c r="J154" s="24">
        <f>139.9*70%</f>
        <v>97.929999999999993</v>
      </c>
      <c r="K154" s="24"/>
      <c r="L154" s="24"/>
      <c r="M154" s="24"/>
      <c r="N154" s="24"/>
      <c r="O154" s="10"/>
      <c r="P154" s="10"/>
    </row>
    <row r="155" spans="1:16" ht="30" x14ac:dyDescent="0.25">
      <c r="A155" s="27" t="s">
        <v>2479</v>
      </c>
      <c r="B155" s="22" t="s">
        <v>905</v>
      </c>
      <c r="C155" s="22" t="s">
        <v>1162</v>
      </c>
      <c r="D155" s="22" t="s">
        <v>1163</v>
      </c>
      <c r="E155" s="22" t="s">
        <v>14</v>
      </c>
      <c r="F155" s="23">
        <v>45188</v>
      </c>
      <c r="G155" s="23"/>
      <c r="H155" s="23"/>
      <c r="I155" s="24"/>
      <c r="J155" s="24"/>
      <c r="K155" s="24"/>
      <c r="L155" s="24"/>
      <c r="M155" s="24">
        <v>3.38</v>
      </c>
      <c r="N155" s="24">
        <v>0.69</v>
      </c>
      <c r="O155" s="10"/>
      <c r="P155" s="10"/>
    </row>
    <row r="156" spans="1:16" x14ac:dyDescent="0.25">
      <c r="A156" s="22" t="s">
        <v>1164</v>
      </c>
      <c r="B156" s="22" t="s">
        <v>852</v>
      </c>
      <c r="C156" s="22" t="s">
        <v>920</v>
      </c>
      <c r="D156" s="22" t="s">
        <v>1165</v>
      </c>
      <c r="E156" s="22" t="s">
        <v>14</v>
      </c>
      <c r="F156" s="23">
        <v>45198</v>
      </c>
      <c r="G156" s="23"/>
      <c r="H156" s="23"/>
      <c r="I156" s="24"/>
      <c r="J156" s="24">
        <v>36.6</v>
      </c>
      <c r="K156" s="24"/>
      <c r="L156" s="24"/>
      <c r="M156" s="24"/>
      <c r="N156" s="24"/>
      <c r="O156" s="10"/>
      <c r="P156" s="10"/>
    </row>
    <row r="157" spans="1:16" ht="30" x14ac:dyDescent="0.25">
      <c r="A157" s="28" t="s">
        <v>2480</v>
      </c>
      <c r="B157" s="22" t="s">
        <v>905</v>
      </c>
      <c r="C157" s="22" t="s">
        <v>871</v>
      </c>
      <c r="D157" s="22" t="s">
        <v>1166</v>
      </c>
      <c r="E157" s="22" t="s">
        <v>14</v>
      </c>
      <c r="F157" s="23">
        <v>45202</v>
      </c>
      <c r="G157" s="23"/>
      <c r="H157" s="23"/>
      <c r="I157" s="24">
        <f>48.6*31%</f>
        <v>15.066000000000001</v>
      </c>
      <c r="J157" s="24">
        <f>48.6*69%</f>
        <v>33.533999999999999</v>
      </c>
      <c r="K157" s="24"/>
      <c r="L157" s="24"/>
      <c r="M157" s="24"/>
      <c r="N157" s="24"/>
      <c r="O157" s="10"/>
      <c r="P157" s="10"/>
    </row>
    <row r="158" spans="1:16" ht="30" x14ac:dyDescent="0.25">
      <c r="A158" s="28" t="s">
        <v>2481</v>
      </c>
      <c r="B158" s="22" t="s">
        <v>905</v>
      </c>
      <c r="C158" s="22" t="s">
        <v>980</v>
      </c>
      <c r="D158" s="22" t="s">
        <v>1167</v>
      </c>
      <c r="E158" s="22" t="s">
        <v>14</v>
      </c>
      <c r="F158" s="23">
        <v>45209</v>
      </c>
      <c r="G158" s="23"/>
      <c r="H158" s="23"/>
      <c r="I158" s="24">
        <f>48.6*31%</f>
        <v>15.066000000000001</v>
      </c>
      <c r="J158" s="24">
        <f>48.6*69%</f>
        <v>33.533999999999999</v>
      </c>
      <c r="K158" s="24"/>
      <c r="L158" s="24"/>
      <c r="M158" s="24"/>
      <c r="N158" s="24"/>
      <c r="O158" s="10"/>
      <c r="P158" s="10"/>
    </row>
    <row r="159" spans="1:16" x14ac:dyDescent="0.25">
      <c r="A159" s="27" t="s">
        <v>2482</v>
      </c>
      <c r="B159" s="22" t="s">
        <v>893</v>
      </c>
      <c r="C159" s="22" t="s">
        <v>1168</v>
      </c>
      <c r="D159" s="22" t="s">
        <v>1169</v>
      </c>
      <c r="E159" s="22" t="s">
        <v>14</v>
      </c>
      <c r="F159" s="23">
        <v>45231</v>
      </c>
      <c r="G159" s="23"/>
      <c r="H159" s="23"/>
      <c r="I159" s="24"/>
      <c r="J159" s="24">
        <v>4.0999999999999996</v>
      </c>
      <c r="K159" s="24"/>
      <c r="L159" s="24"/>
      <c r="M159" s="24"/>
      <c r="N159" s="24"/>
      <c r="O159" s="10"/>
      <c r="P159" s="10"/>
    </row>
    <row r="160" spans="1:16" x14ac:dyDescent="0.25">
      <c r="A160" s="65" t="s">
        <v>1170</v>
      </c>
      <c r="B160" s="66" t="s">
        <v>1024</v>
      </c>
      <c r="C160" s="66" t="s">
        <v>912</v>
      </c>
      <c r="D160" s="66" t="s">
        <v>1172</v>
      </c>
      <c r="E160" s="66" t="s">
        <v>14</v>
      </c>
      <c r="F160" s="67">
        <v>45231</v>
      </c>
      <c r="G160" s="67"/>
      <c r="H160" s="67"/>
      <c r="I160" s="68">
        <v>59.84</v>
      </c>
      <c r="J160" s="68">
        <v>89.76</v>
      </c>
      <c r="K160" s="68"/>
      <c r="L160" s="68"/>
      <c r="M160" s="68"/>
      <c r="N160" s="68"/>
      <c r="O160" s="10"/>
      <c r="P160" s="10"/>
    </row>
    <row r="161" spans="1:16" s="73" customFormat="1" x14ac:dyDescent="0.25">
      <c r="A161" s="69" t="s">
        <v>3427</v>
      </c>
      <c r="B161" s="69" t="s">
        <v>926</v>
      </c>
      <c r="C161" s="69" t="s">
        <v>1144</v>
      </c>
      <c r="D161" s="69" t="s">
        <v>1171</v>
      </c>
      <c r="E161" s="69" t="s">
        <v>14</v>
      </c>
      <c r="F161" s="70">
        <v>45233</v>
      </c>
      <c r="G161" s="70"/>
      <c r="H161" s="70"/>
      <c r="I161" s="71"/>
      <c r="J161" s="71">
        <v>28.72</v>
      </c>
      <c r="K161" s="71"/>
      <c r="L161" s="71"/>
      <c r="M161" s="71"/>
      <c r="N161" s="71"/>
      <c r="O161" s="72"/>
      <c r="P161" s="72"/>
    </row>
    <row r="162" spans="1:16" x14ac:dyDescent="0.25">
      <c r="A162" s="61" t="s">
        <v>2483</v>
      </c>
      <c r="B162" s="62" t="s">
        <v>1043</v>
      </c>
      <c r="C162" s="62" t="s">
        <v>1173</v>
      </c>
      <c r="D162" s="62" t="s">
        <v>1174</v>
      </c>
      <c r="E162" s="62" t="s">
        <v>14</v>
      </c>
      <c r="F162" s="63">
        <v>45245</v>
      </c>
      <c r="G162" s="63"/>
      <c r="H162" s="63"/>
      <c r="I162" s="64"/>
      <c r="J162" s="64"/>
      <c r="K162" s="64">
        <v>10.48</v>
      </c>
      <c r="L162" s="64"/>
      <c r="M162" s="64"/>
      <c r="N162" s="64"/>
      <c r="O162" s="10"/>
      <c r="P162" s="10"/>
    </row>
    <row r="163" spans="1:16" x14ac:dyDescent="0.25">
      <c r="A163" s="27" t="s">
        <v>2483</v>
      </c>
      <c r="B163" s="22" t="s">
        <v>1043</v>
      </c>
      <c r="C163" s="22" t="s">
        <v>1173</v>
      </c>
      <c r="D163" s="22" t="s">
        <v>1174</v>
      </c>
      <c r="E163" s="22" t="s">
        <v>14</v>
      </c>
      <c r="F163" s="23">
        <v>45247</v>
      </c>
      <c r="G163" s="23"/>
      <c r="H163" s="23"/>
      <c r="I163" s="24">
        <f>104.63*51%</f>
        <v>53.3613</v>
      </c>
      <c r="J163" s="24">
        <f>104.63*49%</f>
        <v>51.268699999999995</v>
      </c>
      <c r="K163" s="24"/>
      <c r="L163" s="24"/>
      <c r="M163" s="24">
        <v>0.2</v>
      </c>
      <c r="N163" s="24"/>
      <c r="O163" s="10"/>
      <c r="P163" s="10"/>
    </row>
    <row r="164" spans="1:16" x14ac:dyDescent="0.25">
      <c r="A164" s="27" t="s">
        <v>2475</v>
      </c>
      <c r="B164" s="22" t="s">
        <v>1110</v>
      </c>
      <c r="C164" s="22" t="s">
        <v>1153</v>
      </c>
      <c r="D164" s="22" t="s">
        <v>1154</v>
      </c>
      <c r="E164" s="22" t="s">
        <v>14</v>
      </c>
      <c r="F164" s="23">
        <v>45250</v>
      </c>
      <c r="G164" s="23"/>
      <c r="H164" s="23"/>
      <c r="I164" s="24">
        <f>117.29*33%</f>
        <v>38.705700000000007</v>
      </c>
      <c r="J164" s="24">
        <f>117.29*67%</f>
        <v>78.584300000000013</v>
      </c>
      <c r="K164" s="24"/>
      <c r="L164" s="24"/>
      <c r="M164" s="24"/>
      <c r="N164" s="24"/>
      <c r="O164" s="10"/>
      <c r="P164" s="10"/>
    </row>
    <row r="165" spans="1:16" ht="30" x14ac:dyDescent="0.25">
      <c r="A165" s="28" t="s">
        <v>2484</v>
      </c>
      <c r="B165" s="22" t="s">
        <v>905</v>
      </c>
      <c r="C165" s="22" t="s">
        <v>906</v>
      </c>
      <c r="D165" s="22" t="s">
        <v>1175</v>
      </c>
      <c r="E165" s="22" t="s">
        <v>14</v>
      </c>
      <c r="F165" s="23">
        <v>45258</v>
      </c>
      <c r="G165" s="23"/>
      <c r="H165" s="23"/>
      <c r="I165" s="24">
        <f>67.79*80%</f>
        <v>54.232000000000006</v>
      </c>
      <c r="J165" s="24">
        <f>67.79*20%</f>
        <v>13.558000000000002</v>
      </c>
      <c r="K165" s="24"/>
      <c r="L165" s="24"/>
      <c r="M165" s="24"/>
      <c r="N165" s="24"/>
      <c r="O165" s="10"/>
      <c r="P165" s="10"/>
    </row>
    <row r="166" spans="1:16" ht="30" x14ac:dyDescent="0.25">
      <c r="A166" s="17" t="s">
        <v>1176</v>
      </c>
      <c r="B166" s="22" t="s">
        <v>905</v>
      </c>
      <c r="C166" s="22" t="s">
        <v>882</v>
      </c>
      <c r="D166" s="22" t="s">
        <v>1177</v>
      </c>
      <c r="E166" s="22" t="s">
        <v>14</v>
      </c>
      <c r="F166" s="23">
        <v>45267</v>
      </c>
      <c r="G166" s="23"/>
      <c r="H166" s="23"/>
      <c r="I166" s="24">
        <v>34.07</v>
      </c>
      <c r="J166" s="24"/>
      <c r="K166" s="24"/>
      <c r="L166" s="24"/>
      <c r="M166" s="24"/>
      <c r="N166" s="24"/>
      <c r="O166" s="10"/>
      <c r="P166" s="10"/>
    </row>
    <row r="167" spans="1:16" x14ac:dyDescent="0.25">
      <c r="A167" s="28" t="s">
        <v>2485</v>
      </c>
      <c r="B167" s="22" t="s">
        <v>852</v>
      </c>
      <c r="C167" s="22" t="s">
        <v>934</v>
      </c>
      <c r="D167" s="22" t="s">
        <v>1178</v>
      </c>
      <c r="E167" s="22" t="s">
        <v>14</v>
      </c>
      <c r="F167" s="23">
        <v>45273</v>
      </c>
      <c r="G167" s="23"/>
      <c r="H167" s="23"/>
      <c r="I167" s="24"/>
      <c r="J167" s="24">
        <v>26.36</v>
      </c>
      <c r="K167" s="24"/>
      <c r="L167" s="24"/>
      <c r="M167" s="24"/>
      <c r="N167" s="24"/>
      <c r="O167" s="10"/>
      <c r="P167" s="10"/>
    </row>
    <row r="168" spans="1:16" x14ac:dyDescent="0.25">
      <c r="A168" s="22" t="s">
        <v>2486</v>
      </c>
      <c r="B168" s="22" t="s">
        <v>852</v>
      </c>
      <c r="C168" s="22" t="s">
        <v>1135</v>
      </c>
      <c r="D168" s="22" t="s">
        <v>1179</v>
      </c>
      <c r="E168" s="22" t="s">
        <v>14</v>
      </c>
      <c r="F168" s="23">
        <v>45278</v>
      </c>
      <c r="G168" s="23"/>
      <c r="H168" s="23"/>
      <c r="I168" s="24"/>
      <c r="J168" s="24">
        <v>25.24</v>
      </c>
      <c r="K168" s="24"/>
      <c r="L168" s="24"/>
      <c r="M168" s="24"/>
      <c r="N168" s="24"/>
      <c r="O168" s="10"/>
      <c r="P168" s="10"/>
    </row>
    <row r="169" spans="1:16" x14ac:dyDescent="0.25">
      <c r="A169" s="27" t="s">
        <v>2487</v>
      </c>
      <c r="B169" s="22" t="s">
        <v>852</v>
      </c>
      <c r="C169" s="22" t="s">
        <v>985</v>
      </c>
      <c r="D169" s="22" t="s">
        <v>1180</v>
      </c>
      <c r="E169" s="22" t="s">
        <v>14</v>
      </c>
      <c r="F169" s="23">
        <v>45282</v>
      </c>
      <c r="G169" s="23"/>
      <c r="H169" s="23"/>
      <c r="I169" s="24"/>
      <c r="J169" s="24"/>
      <c r="K169" s="24"/>
      <c r="L169" s="24"/>
      <c r="M169" s="24">
        <v>0.12</v>
      </c>
      <c r="N169" s="24"/>
      <c r="O169" s="10"/>
      <c r="P169" s="10"/>
    </row>
    <row r="170" spans="1:16" ht="30" x14ac:dyDescent="0.25">
      <c r="A170" s="27" t="s">
        <v>2488</v>
      </c>
      <c r="B170" s="22" t="s">
        <v>932</v>
      </c>
      <c r="C170" s="22" t="s">
        <v>996</v>
      </c>
      <c r="D170" s="22" t="s">
        <v>1181</v>
      </c>
      <c r="E170" s="22" t="s">
        <v>14</v>
      </c>
      <c r="F170" s="23">
        <v>45316</v>
      </c>
      <c r="G170" s="23"/>
      <c r="H170" s="23"/>
      <c r="I170" s="24"/>
      <c r="J170" s="24"/>
      <c r="K170" s="24">
        <v>0.35</v>
      </c>
      <c r="L170" s="24"/>
      <c r="M170" s="24"/>
      <c r="N170" s="24"/>
      <c r="O170" s="10"/>
      <c r="P170" s="10"/>
    </row>
    <row r="171" spans="1:16" ht="30" x14ac:dyDescent="0.25">
      <c r="A171" s="27" t="s">
        <v>2489</v>
      </c>
      <c r="B171" s="22" t="s">
        <v>972</v>
      </c>
      <c r="C171" s="22" t="s">
        <v>1182</v>
      </c>
      <c r="D171" s="22" t="s">
        <v>1183</v>
      </c>
      <c r="E171" s="22" t="s">
        <v>14</v>
      </c>
      <c r="F171" s="23">
        <v>45316</v>
      </c>
      <c r="G171" s="23"/>
      <c r="H171" s="23"/>
      <c r="I171" s="24">
        <f>60.48*42%</f>
        <v>25.401599999999998</v>
      </c>
      <c r="J171" s="24">
        <f>60.48*58%</f>
        <v>35.078399999999995</v>
      </c>
      <c r="K171" s="24"/>
      <c r="L171" s="24"/>
      <c r="M171" s="24"/>
      <c r="N171" s="24"/>
      <c r="O171" s="10"/>
      <c r="P171" s="10"/>
    </row>
    <row r="172" spans="1:16" ht="30" x14ac:dyDescent="0.25">
      <c r="A172" s="22" t="s">
        <v>2490</v>
      </c>
      <c r="B172" s="22" t="s">
        <v>1101</v>
      </c>
      <c r="C172" s="22" t="s">
        <v>996</v>
      </c>
      <c r="D172" s="22" t="s">
        <v>1181</v>
      </c>
      <c r="E172" s="22" t="s">
        <v>14</v>
      </c>
      <c r="F172" s="23">
        <v>45317</v>
      </c>
      <c r="G172" s="23"/>
      <c r="H172" s="23"/>
      <c r="I172" s="24">
        <v>0.35</v>
      </c>
      <c r="J172" s="24"/>
      <c r="K172" s="24"/>
      <c r="L172" s="24"/>
      <c r="M172" s="24"/>
      <c r="N172" s="24"/>
      <c r="O172" s="10"/>
      <c r="P172" s="10"/>
    </row>
    <row r="173" spans="1:16" x14ac:dyDescent="0.25">
      <c r="A173" s="27" t="s">
        <v>2491</v>
      </c>
      <c r="B173" s="22" t="s">
        <v>1024</v>
      </c>
      <c r="C173" s="22" t="s">
        <v>912</v>
      </c>
      <c r="D173" s="22" t="s">
        <v>1184</v>
      </c>
      <c r="E173" s="22" t="s">
        <v>14</v>
      </c>
      <c r="F173" s="23">
        <v>45323</v>
      </c>
      <c r="G173" s="23"/>
      <c r="H173" s="23"/>
      <c r="I173" s="24"/>
      <c r="J173" s="24"/>
      <c r="K173" s="24"/>
      <c r="L173" s="24"/>
      <c r="M173" s="24">
        <v>1.1299999999999999</v>
      </c>
      <c r="N173" s="24">
        <v>0.02</v>
      </c>
      <c r="O173" s="10"/>
      <c r="P173" s="10"/>
    </row>
    <row r="174" spans="1:16" ht="30" x14ac:dyDescent="0.25">
      <c r="A174" s="27" t="s">
        <v>2492</v>
      </c>
      <c r="B174" s="22" t="s">
        <v>905</v>
      </c>
      <c r="C174" s="22" t="s">
        <v>906</v>
      </c>
      <c r="D174" s="22" t="s">
        <v>1185</v>
      </c>
      <c r="E174" s="22" t="s">
        <v>14</v>
      </c>
      <c r="F174" s="23">
        <v>45337</v>
      </c>
      <c r="G174" s="23"/>
      <c r="H174" s="23"/>
      <c r="I174" s="24">
        <f>59.98*71%</f>
        <v>42.585799999999999</v>
      </c>
      <c r="J174" s="24">
        <f>59.98*29%</f>
        <v>17.394199999999998</v>
      </c>
      <c r="K174" s="24"/>
      <c r="L174" s="24"/>
      <c r="M174" s="24"/>
      <c r="N174" s="24"/>
      <c r="O174" s="10"/>
      <c r="P174" s="10"/>
    </row>
    <row r="175" spans="1:16" ht="30" x14ac:dyDescent="0.25">
      <c r="A175" s="27" t="s">
        <v>2493</v>
      </c>
      <c r="B175" s="22" t="s">
        <v>905</v>
      </c>
      <c r="C175" s="22" t="s">
        <v>882</v>
      </c>
      <c r="D175" s="22" t="s">
        <v>1186</v>
      </c>
      <c r="E175" s="22" t="s">
        <v>14</v>
      </c>
      <c r="F175" s="23">
        <v>45343</v>
      </c>
      <c r="G175" s="23"/>
      <c r="H175" s="23"/>
      <c r="I175" s="24">
        <f>3.32*52%</f>
        <v>1.7263999999999999</v>
      </c>
      <c r="J175" s="24">
        <f>3.32*48%</f>
        <v>1.5935999999999999</v>
      </c>
      <c r="K175" s="24"/>
      <c r="L175" s="24"/>
      <c r="M175" s="24"/>
      <c r="N175" s="24"/>
      <c r="O175" s="10"/>
      <c r="P175" s="10"/>
    </row>
    <row r="176" spans="1:16" ht="30" x14ac:dyDescent="0.25">
      <c r="A176" s="27" t="s">
        <v>2494</v>
      </c>
      <c r="B176" s="22" t="s">
        <v>972</v>
      </c>
      <c r="C176" s="22" t="s">
        <v>1187</v>
      </c>
      <c r="D176" s="22" t="s">
        <v>1188</v>
      </c>
      <c r="E176" s="22" t="s">
        <v>14</v>
      </c>
      <c r="F176" s="23">
        <v>45343</v>
      </c>
      <c r="G176" s="23"/>
      <c r="H176" s="23"/>
      <c r="I176" s="24">
        <f>23.21*76%</f>
        <v>17.639600000000002</v>
      </c>
      <c r="J176" s="24">
        <f>23.21*24%</f>
        <v>5.5704000000000002</v>
      </c>
      <c r="K176" s="24"/>
      <c r="L176" s="24"/>
      <c r="M176" s="24"/>
      <c r="N176" s="24"/>
      <c r="O176" s="10"/>
      <c r="P176" s="10"/>
    </row>
    <row r="177" spans="1:16" x14ac:dyDescent="0.25">
      <c r="A177" s="18" t="s">
        <v>2495</v>
      </c>
      <c r="B177" s="22" t="s">
        <v>864</v>
      </c>
      <c r="C177" s="22" t="s">
        <v>860</v>
      </c>
      <c r="D177" s="22" t="s">
        <v>1189</v>
      </c>
      <c r="E177" s="22" t="s">
        <v>14</v>
      </c>
      <c r="F177" s="23">
        <v>45349</v>
      </c>
      <c r="G177" s="23"/>
      <c r="H177" s="23"/>
      <c r="I177" s="24">
        <v>13.17</v>
      </c>
      <c r="J177" s="24">
        <v>9.15</v>
      </c>
      <c r="K177" s="24"/>
      <c r="L177" s="24"/>
      <c r="M177" s="24"/>
      <c r="N177" s="24"/>
      <c r="O177" s="10"/>
      <c r="P177" s="10"/>
    </row>
    <row r="178" spans="1:16" ht="30" x14ac:dyDescent="0.25">
      <c r="A178" s="22" t="s">
        <v>1187</v>
      </c>
      <c r="B178" s="22" t="s">
        <v>972</v>
      </c>
      <c r="C178" s="22" t="s">
        <v>937</v>
      </c>
      <c r="D178" s="22" t="s">
        <v>1190</v>
      </c>
      <c r="E178" s="22" t="s">
        <v>14</v>
      </c>
      <c r="F178" s="23">
        <v>45377</v>
      </c>
      <c r="G178" s="23"/>
      <c r="H178" s="23"/>
      <c r="I178" s="24">
        <v>58.63</v>
      </c>
      <c r="J178" s="24">
        <v>14.65</v>
      </c>
      <c r="K178" s="24"/>
      <c r="L178" s="24"/>
      <c r="M178" s="24"/>
      <c r="N178" s="24"/>
      <c r="O178" s="10"/>
      <c r="P178" s="10"/>
    </row>
    <row r="179" spans="1:16" x14ac:dyDescent="0.25">
      <c r="A179" s="22" t="s">
        <v>1191</v>
      </c>
      <c r="B179" s="22" t="s">
        <v>954</v>
      </c>
      <c r="C179" s="22" t="s">
        <v>1192</v>
      </c>
      <c r="D179" s="22" t="s">
        <v>1193</v>
      </c>
      <c r="E179" s="22" t="s">
        <v>14</v>
      </c>
      <c r="F179" s="23">
        <v>45390</v>
      </c>
      <c r="G179" s="23"/>
      <c r="H179" s="23"/>
      <c r="I179" s="24">
        <f>48.6*90%</f>
        <v>43.74</v>
      </c>
      <c r="J179" s="24">
        <f>48.6*10%</f>
        <v>4.8600000000000003</v>
      </c>
      <c r="K179" s="24"/>
      <c r="L179" s="24"/>
      <c r="M179" s="24"/>
      <c r="N179" s="24"/>
      <c r="O179" s="10"/>
      <c r="P179" s="10"/>
    </row>
    <row r="180" spans="1:16" x14ac:dyDescent="0.25">
      <c r="A180" s="22" t="s">
        <v>1194</v>
      </c>
      <c r="B180" s="22" t="s">
        <v>954</v>
      </c>
      <c r="C180" s="22" t="s">
        <v>1016</v>
      </c>
      <c r="D180" s="22" t="s">
        <v>1195</v>
      </c>
      <c r="E180" s="22" t="s">
        <v>14</v>
      </c>
      <c r="F180" s="23">
        <v>45390</v>
      </c>
      <c r="G180" s="23"/>
      <c r="H180" s="23"/>
      <c r="I180" s="24">
        <f>56.25*90%</f>
        <v>50.625</v>
      </c>
      <c r="J180" s="24">
        <f>56.25*10%</f>
        <v>5.625</v>
      </c>
      <c r="K180" s="24"/>
      <c r="L180" s="24"/>
      <c r="M180" s="24"/>
      <c r="N180" s="24"/>
      <c r="O180" s="10"/>
      <c r="P180" s="10"/>
    </row>
    <row r="181" spans="1:16" x14ac:dyDescent="0.25">
      <c r="A181" s="22" t="s">
        <v>2496</v>
      </c>
      <c r="B181" s="22" t="s">
        <v>954</v>
      </c>
      <c r="C181" s="22" t="s">
        <v>1196</v>
      </c>
      <c r="D181" s="22" t="s">
        <v>1197</v>
      </c>
      <c r="E181" s="22" t="s">
        <v>14</v>
      </c>
      <c r="F181" s="23">
        <v>45399</v>
      </c>
      <c r="G181" s="23"/>
      <c r="H181" s="23"/>
      <c r="I181" s="24"/>
      <c r="J181" s="24"/>
      <c r="K181" s="24">
        <v>0.55000000000000004</v>
      </c>
      <c r="L181" s="24"/>
      <c r="M181" s="24"/>
      <c r="N181" s="24">
        <v>0.55000000000000004</v>
      </c>
      <c r="O181" s="10"/>
      <c r="P181" s="10"/>
    </row>
    <row r="182" spans="1:16" ht="30" x14ac:dyDescent="0.25">
      <c r="A182" s="22" t="s">
        <v>1198</v>
      </c>
      <c r="B182" s="22" t="s">
        <v>905</v>
      </c>
      <c r="C182" s="22" t="s">
        <v>1199</v>
      </c>
      <c r="D182" s="22" t="s">
        <v>1200</v>
      </c>
      <c r="E182" s="22" t="s">
        <v>14</v>
      </c>
      <c r="F182" s="23">
        <v>45401</v>
      </c>
      <c r="G182" s="23"/>
      <c r="H182" s="23"/>
      <c r="I182" s="24">
        <f>30.21*89%</f>
        <v>26.886900000000001</v>
      </c>
      <c r="J182" s="24">
        <f>30.21*11%</f>
        <v>3.3231000000000002</v>
      </c>
      <c r="K182" s="24"/>
      <c r="L182" s="24"/>
      <c r="M182" s="24"/>
      <c r="N182" s="24"/>
      <c r="O182" s="10"/>
      <c r="P182" s="10"/>
    </row>
    <row r="183" spans="1:16" x14ac:dyDescent="0.25">
      <c r="A183" s="22" t="s">
        <v>1201</v>
      </c>
      <c r="B183" s="22" t="s">
        <v>954</v>
      </c>
      <c r="C183" s="22" t="s">
        <v>1202</v>
      </c>
      <c r="D183" s="22" t="s">
        <v>1203</v>
      </c>
      <c r="E183" s="22" t="s">
        <v>14</v>
      </c>
      <c r="F183" s="23">
        <v>45405</v>
      </c>
      <c r="G183" s="23"/>
      <c r="H183" s="23"/>
      <c r="I183" s="24"/>
      <c r="J183" s="24"/>
      <c r="K183" s="24"/>
      <c r="L183" s="24"/>
      <c r="M183" s="24">
        <v>6.5</v>
      </c>
      <c r="N183" s="24">
        <v>0.5</v>
      </c>
      <c r="O183" s="10"/>
      <c r="P183" s="10"/>
    </row>
    <row r="184" spans="1:16" ht="30" x14ac:dyDescent="0.25">
      <c r="A184" s="22" t="s">
        <v>1204</v>
      </c>
      <c r="B184" s="22" t="s">
        <v>905</v>
      </c>
      <c r="C184" s="22" t="s">
        <v>854</v>
      </c>
      <c r="D184" s="22" t="s">
        <v>1205</v>
      </c>
      <c r="E184" s="22" t="s">
        <v>14</v>
      </c>
      <c r="F184" s="23">
        <v>45407</v>
      </c>
      <c r="G184" s="23"/>
      <c r="H184" s="23"/>
      <c r="I184" s="24"/>
      <c r="J184" s="24"/>
      <c r="K184" s="24">
        <v>3.02</v>
      </c>
      <c r="L184" s="24"/>
      <c r="M184" s="24">
        <v>2.13</v>
      </c>
      <c r="N184" s="24">
        <v>0.89</v>
      </c>
      <c r="O184" s="10"/>
      <c r="P184" s="10"/>
    </row>
    <row r="185" spans="1:16" ht="30" x14ac:dyDescent="0.25">
      <c r="A185" s="22" t="s">
        <v>1206</v>
      </c>
      <c r="B185" s="22" t="s">
        <v>905</v>
      </c>
      <c r="C185" s="22" t="s">
        <v>906</v>
      </c>
      <c r="D185" s="22" t="s">
        <v>1207</v>
      </c>
      <c r="E185" s="22" t="s">
        <v>14</v>
      </c>
      <c r="F185" s="23">
        <v>45420</v>
      </c>
      <c r="G185" s="23"/>
      <c r="H185" s="23"/>
      <c r="I185" s="24"/>
      <c r="J185" s="24"/>
      <c r="K185" s="24"/>
      <c r="L185" s="24"/>
      <c r="M185" s="24">
        <v>1.19</v>
      </c>
      <c r="N185" s="24">
        <v>0.01</v>
      </c>
      <c r="O185" s="10"/>
      <c r="P185" s="10"/>
    </row>
    <row r="186" spans="1:16" ht="30" x14ac:dyDescent="0.25">
      <c r="A186" s="22" t="s">
        <v>1208</v>
      </c>
      <c r="B186" s="22" t="s">
        <v>972</v>
      </c>
      <c r="C186" s="22" t="s">
        <v>937</v>
      </c>
      <c r="D186" s="22" t="s">
        <v>1209</v>
      </c>
      <c r="E186" s="22" t="s">
        <v>14</v>
      </c>
      <c r="F186" s="23">
        <v>45422</v>
      </c>
      <c r="G186" s="23"/>
      <c r="H186" s="23"/>
      <c r="I186" s="24">
        <f>184.99*40%</f>
        <v>73.996000000000009</v>
      </c>
      <c r="J186" s="24">
        <f>184.99*60%</f>
        <v>110.994</v>
      </c>
      <c r="K186" s="24">
        <v>81.99</v>
      </c>
      <c r="L186" s="24"/>
      <c r="M186" s="24">
        <v>1.28</v>
      </c>
      <c r="N186" s="24"/>
      <c r="O186" s="10"/>
      <c r="P186" s="10"/>
    </row>
    <row r="187" spans="1:16" ht="30" x14ac:dyDescent="0.25">
      <c r="A187" s="22" t="s">
        <v>1210</v>
      </c>
      <c r="B187" s="22" t="s">
        <v>972</v>
      </c>
      <c r="C187" s="22" t="s">
        <v>1211</v>
      </c>
      <c r="D187" s="22" t="s">
        <v>1212</v>
      </c>
      <c r="E187" s="22" t="s">
        <v>14</v>
      </c>
      <c r="F187" s="23">
        <v>45434</v>
      </c>
      <c r="G187" s="23"/>
      <c r="H187" s="23"/>
      <c r="I187" s="24"/>
      <c r="J187" s="24">
        <v>24.09</v>
      </c>
      <c r="K187" s="24"/>
      <c r="L187" s="24"/>
      <c r="M187" s="24"/>
      <c r="N187" s="24"/>
      <c r="O187" s="10"/>
      <c r="P187" s="10"/>
    </row>
    <row r="188" spans="1:16" x14ac:dyDescent="0.25">
      <c r="A188" s="22" t="s">
        <v>1213</v>
      </c>
      <c r="B188" s="22" t="s">
        <v>852</v>
      </c>
      <c r="C188" s="22" t="s">
        <v>985</v>
      </c>
      <c r="D188" s="22" t="s">
        <v>1159</v>
      </c>
      <c r="E188" s="22" t="s">
        <v>14</v>
      </c>
      <c r="F188" s="23">
        <v>45442</v>
      </c>
      <c r="G188" s="23"/>
      <c r="H188" s="23"/>
      <c r="I188" s="24">
        <v>8.36</v>
      </c>
      <c r="J188" s="24">
        <v>6.7000000000000004E-2</v>
      </c>
      <c r="K188" s="24"/>
      <c r="L188" s="24"/>
      <c r="M188" s="24"/>
      <c r="N188" s="24"/>
      <c r="O188" s="10"/>
      <c r="P188" s="10"/>
    </row>
    <row r="189" spans="1:16" ht="30" x14ac:dyDescent="0.25">
      <c r="A189" s="22" t="s">
        <v>2497</v>
      </c>
      <c r="B189" s="22" t="s">
        <v>905</v>
      </c>
      <c r="C189" s="22" t="s">
        <v>879</v>
      </c>
      <c r="D189" s="22" t="s">
        <v>1214</v>
      </c>
      <c r="E189" s="22" t="s">
        <v>14</v>
      </c>
      <c r="F189" s="23">
        <v>45453</v>
      </c>
      <c r="G189" s="23"/>
      <c r="H189" s="23"/>
      <c r="I189" s="24"/>
      <c r="J189" s="24"/>
      <c r="K189" s="24">
        <f>123.73*94%</f>
        <v>116.3062</v>
      </c>
      <c r="L189" s="24">
        <f>123.73*6%</f>
        <v>7.4238</v>
      </c>
      <c r="M189" s="24"/>
      <c r="N189" s="24"/>
      <c r="O189" s="10"/>
      <c r="P189" s="10"/>
    </row>
    <row r="190" spans="1:16" ht="30" x14ac:dyDescent="0.25">
      <c r="A190" s="22" t="s">
        <v>2498</v>
      </c>
      <c r="B190" s="22" t="s">
        <v>905</v>
      </c>
      <c r="C190" s="22" t="s">
        <v>1215</v>
      </c>
      <c r="D190" s="22" t="s">
        <v>1216</v>
      </c>
      <c r="E190" s="22" t="s">
        <v>14</v>
      </c>
      <c r="F190" s="23">
        <v>45471</v>
      </c>
      <c r="G190" s="23"/>
      <c r="H190" s="23"/>
      <c r="I190" s="24"/>
      <c r="J190" s="24"/>
      <c r="K190" s="24"/>
      <c r="L190" s="24"/>
      <c r="M190" s="24">
        <v>4.2699999999999996</v>
      </c>
      <c r="N190" s="24">
        <v>0.2</v>
      </c>
      <c r="O190" s="10"/>
      <c r="P190" s="10"/>
    </row>
    <row r="191" spans="1:16" ht="30" x14ac:dyDescent="0.25">
      <c r="A191" s="22" t="s">
        <v>1217</v>
      </c>
      <c r="B191" s="22" t="s">
        <v>1218</v>
      </c>
      <c r="C191" s="22" t="s">
        <v>1032</v>
      </c>
      <c r="D191" s="22" t="s">
        <v>1219</v>
      </c>
      <c r="E191" s="22" t="s">
        <v>14</v>
      </c>
      <c r="F191" s="23">
        <v>45483</v>
      </c>
      <c r="G191" s="23"/>
      <c r="H191" s="23"/>
      <c r="I191" s="24"/>
      <c r="J191" s="24"/>
      <c r="K191" s="24"/>
      <c r="L191" s="24"/>
      <c r="M191" s="24">
        <v>3.42</v>
      </c>
      <c r="N191" s="24">
        <v>1.29</v>
      </c>
      <c r="O191" s="10"/>
      <c r="P191" s="10"/>
    </row>
    <row r="192" spans="1:16" x14ac:dyDescent="0.25">
      <c r="A192" s="18" t="s">
        <v>1220</v>
      </c>
      <c r="B192" s="22" t="s">
        <v>951</v>
      </c>
      <c r="C192" s="22" t="s">
        <v>965</v>
      </c>
      <c r="D192" s="22" t="s">
        <v>1221</v>
      </c>
      <c r="E192" s="22" t="s">
        <v>14</v>
      </c>
      <c r="F192" s="23">
        <v>45483</v>
      </c>
      <c r="G192" s="23"/>
      <c r="H192" s="23"/>
      <c r="I192" s="24">
        <f>21.5*48%</f>
        <v>10.32</v>
      </c>
      <c r="J192" s="24">
        <f>21.5*52%</f>
        <v>11.18</v>
      </c>
      <c r="K192" s="24"/>
      <c r="L192" s="24"/>
      <c r="M192" s="24"/>
      <c r="N192" s="24"/>
      <c r="O192" s="10"/>
      <c r="P192" s="10"/>
    </row>
    <row r="193" spans="1:16" ht="30" x14ac:dyDescent="0.25">
      <c r="A193" s="22" t="s">
        <v>2499</v>
      </c>
      <c r="B193" s="22" t="s">
        <v>905</v>
      </c>
      <c r="C193" s="22" t="s">
        <v>1215</v>
      </c>
      <c r="D193" s="22" t="s">
        <v>1222</v>
      </c>
      <c r="E193" s="22" t="s">
        <v>14</v>
      </c>
      <c r="F193" s="23">
        <v>45488</v>
      </c>
      <c r="G193" s="23"/>
      <c r="H193" s="23"/>
      <c r="I193" s="24"/>
      <c r="J193" s="24"/>
      <c r="K193" s="24"/>
      <c r="L193" s="24"/>
      <c r="M193" s="24">
        <v>1.76</v>
      </c>
      <c r="N193" s="24"/>
      <c r="O193" s="10"/>
      <c r="P193" s="10"/>
    </row>
    <row r="194" spans="1:16" x14ac:dyDescent="0.25">
      <c r="A194" s="22" t="s">
        <v>1223</v>
      </c>
      <c r="B194" s="22" t="s">
        <v>1048</v>
      </c>
      <c r="C194" s="22" t="s">
        <v>980</v>
      </c>
      <c r="D194" s="22" t="s">
        <v>1224</v>
      </c>
      <c r="E194" s="22" t="s">
        <v>14</v>
      </c>
      <c r="F194" s="23">
        <v>45491</v>
      </c>
      <c r="G194" s="23"/>
      <c r="H194" s="23"/>
      <c r="I194" s="24"/>
      <c r="J194" s="24">
        <v>29.1</v>
      </c>
      <c r="K194" s="24"/>
      <c r="L194" s="24"/>
      <c r="M194" s="24"/>
      <c r="N194" s="24"/>
      <c r="O194" s="10"/>
      <c r="P194" s="10"/>
    </row>
    <row r="195" spans="1:16" x14ac:dyDescent="0.25">
      <c r="A195" s="22" t="s">
        <v>1225</v>
      </c>
      <c r="B195" s="22" t="s">
        <v>954</v>
      </c>
      <c r="C195" s="22" t="s">
        <v>877</v>
      </c>
      <c r="D195" s="22" t="s">
        <v>1226</v>
      </c>
      <c r="E195" s="22" t="s">
        <v>14</v>
      </c>
      <c r="F195" s="23">
        <v>45504</v>
      </c>
      <c r="G195" s="23"/>
      <c r="H195" s="23"/>
      <c r="I195" s="24"/>
      <c r="J195" s="24">
        <v>24.55</v>
      </c>
      <c r="K195" s="24"/>
      <c r="L195" s="24"/>
      <c r="M195" s="24"/>
      <c r="N195" s="24"/>
      <c r="O195" s="10"/>
      <c r="P195" s="10"/>
    </row>
    <row r="196" spans="1:16" ht="45" customHeight="1" x14ac:dyDescent="0.25">
      <c r="A196" s="22" t="s">
        <v>3443</v>
      </c>
      <c r="B196" s="22" t="s">
        <v>905</v>
      </c>
      <c r="C196" s="22" t="s">
        <v>871</v>
      </c>
      <c r="D196" s="22" t="s">
        <v>3444</v>
      </c>
      <c r="E196" s="22" t="s">
        <v>14</v>
      </c>
      <c r="F196" s="23">
        <v>45533</v>
      </c>
      <c r="G196" s="23"/>
      <c r="H196" s="23"/>
      <c r="I196" s="24">
        <v>3.8768000000000002</v>
      </c>
      <c r="J196" s="24">
        <v>93.043199999999999</v>
      </c>
      <c r="K196" s="24"/>
      <c r="L196" s="24"/>
      <c r="M196" s="24"/>
      <c r="N196" s="24"/>
      <c r="O196" s="10"/>
      <c r="P196" s="10"/>
    </row>
    <row r="197" spans="1:16" ht="30" x14ac:dyDescent="0.25">
      <c r="A197" s="15" t="s">
        <v>2484</v>
      </c>
      <c r="B197" s="15" t="s">
        <v>905</v>
      </c>
      <c r="C197" s="15" t="s">
        <v>906</v>
      </c>
      <c r="D197" s="15" t="s">
        <v>3445</v>
      </c>
      <c r="E197" s="15" t="s">
        <v>14</v>
      </c>
      <c r="F197" s="119">
        <v>45534</v>
      </c>
      <c r="I197" s="139"/>
      <c r="J197" s="139"/>
      <c r="K197" s="139"/>
      <c r="L197" s="139"/>
      <c r="M197" s="139">
        <v>0.3</v>
      </c>
      <c r="N197" s="139">
        <v>0.1</v>
      </c>
      <c r="O197" s="10"/>
      <c r="P197" s="10"/>
    </row>
    <row r="198" spans="1:16" x14ac:dyDescent="0.25">
      <c r="A198" s="15" t="s">
        <v>3446</v>
      </c>
      <c r="B198" s="15" t="s">
        <v>1123</v>
      </c>
      <c r="C198" s="15" t="s">
        <v>3265</v>
      </c>
      <c r="D198" s="15" t="s">
        <v>3447</v>
      </c>
      <c r="E198" s="15" t="s">
        <v>14</v>
      </c>
      <c r="F198" s="119">
        <v>45544</v>
      </c>
      <c r="I198" s="139"/>
      <c r="J198" s="139"/>
      <c r="K198" s="139"/>
      <c r="L198" s="139"/>
      <c r="M198" s="139">
        <v>2.67</v>
      </c>
      <c r="N198" s="139"/>
      <c r="O198" s="10"/>
      <c r="P198" s="10"/>
    </row>
    <row r="199" spans="1:16" ht="30" x14ac:dyDescent="0.25">
      <c r="A199" s="15" t="s">
        <v>3448</v>
      </c>
      <c r="B199" s="15" t="s">
        <v>905</v>
      </c>
      <c r="C199" s="15" t="s">
        <v>1135</v>
      </c>
      <c r="D199" s="15" t="s">
        <v>3449</v>
      </c>
      <c r="E199" s="15" t="s">
        <v>14</v>
      </c>
      <c r="F199" s="119">
        <v>45551</v>
      </c>
      <c r="I199" s="139"/>
      <c r="J199" s="139"/>
      <c r="K199" s="139"/>
      <c r="L199" s="139"/>
      <c r="M199" s="139">
        <v>1.94</v>
      </c>
      <c r="N199" s="139">
        <v>0.04</v>
      </c>
      <c r="O199" s="10"/>
      <c r="P199" s="10"/>
    </row>
    <row r="200" spans="1:16" x14ac:dyDescent="0.25">
      <c r="A200" s="15" t="s">
        <v>3605</v>
      </c>
      <c r="B200" s="15" t="s">
        <v>3606</v>
      </c>
      <c r="C200" s="15" t="s">
        <v>927</v>
      </c>
      <c r="D200" s="15" t="s">
        <v>3607</v>
      </c>
      <c r="E200" s="15" t="s">
        <v>14</v>
      </c>
      <c r="F200" s="119">
        <v>45610</v>
      </c>
      <c r="I200" s="139">
        <v>27.49</v>
      </c>
      <c r="J200" s="139">
        <v>16.14</v>
      </c>
      <c r="K200" s="139">
        <v>73.849999999999994</v>
      </c>
      <c r="L200" s="139"/>
      <c r="M200" s="139"/>
      <c r="N200" s="139">
        <v>4.3899999999999997</v>
      </c>
      <c r="O200" s="10"/>
      <c r="P200" s="10"/>
    </row>
    <row r="201" spans="1:16" x14ac:dyDescent="0.25">
      <c r="A201" s="15" t="s">
        <v>3608</v>
      </c>
      <c r="B201" s="15" t="s">
        <v>951</v>
      </c>
      <c r="C201" s="15" t="s">
        <v>965</v>
      </c>
      <c r="D201" s="15" t="s">
        <v>3609</v>
      </c>
      <c r="E201" s="15" t="s">
        <v>14</v>
      </c>
      <c r="F201" s="119">
        <v>45629</v>
      </c>
      <c r="I201" s="139">
        <v>1.1200000000000001</v>
      </c>
      <c r="J201" s="139">
        <v>1.22</v>
      </c>
      <c r="K201" s="139"/>
      <c r="L201" s="139"/>
      <c r="M201" s="139"/>
      <c r="N201" s="139"/>
      <c r="O201" s="10"/>
      <c r="P201" s="10"/>
    </row>
    <row r="202" spans="1:16" ht="30" x14ac:dyDescent="0.25">
      <c r="A202" s="15" t="s">
        <v>1162</v>
      </c>
      <c r="B202" s="15" t="s">
        <v>905</v>
      </c>
      <c r="C202" s="15" t="s">
        <v>871</v>
      </c>
      <c r="D202" s="15" t="s">
        <v>3610</v>
      </c>
      <c r="E202" s="15" t="s">
        <v>14</v>
      </c>
      <c r="F202" s="119">
        <v>45637</v>
      </c>
      <c r="I202" s="139">
        <v>33.1</v>
      </c>
      <c r="J202" s="139"/>
      <c r="K202" s="139"/>
      <c r="L202" s="139"/>
      <c r="M202" s="139"/>
      <c r="N202" s="139"/>
      <c r="O202" s="10"/>
      <c r="P202" s="10"/>
    </row>
    <row r="203" spans="1:16" x14ac:dyDescent="0.25">
      <c r="A203" s="15" t="s">
        <v>3611</v>
      </c>
      <c r="B203" s="15" t="s">
        <v>864</v>
      </c>
      <c r="C203" s="15" t="s">
        <v>3612</v>
      </c>
      <c r="D203" s="15" t="s">
        <v>3613</v>
      </c>
      <c r="E203" s="15" t="s">
        <v>14</v>
      </c>
      <c r="F203" s="137">
        <v>45685</v>
      </c>
      <c r="I203" s="139">
        <v>62.69</v>
      </c>
      <c r="J203" s="139">
        <v>55.59</v>
      </c>
      <c r="K203" s="139"/>
      <c r="L203" s="139"/>
      <c r="M203" s="139"/>
      <c r="N203" s="139"/>
      <c r="O203" s="10"/>
      <c r="P203" s="10"/>
    </row>
    <row r="204" spans="1:16" x14ac:dyDescent="0.25">
      <c r="A204" s="15" t="s">
        <v>3614</v>
      </c>
      <c r="B204" s="15" t="s">
        <v>1123</v>
      </c>
      <c r="C204" s="15" t="s">
        <v>1018</v>
      </c>
      <c r="D204" s="15" t="s">
        <v>3615</v>
      </c>
      <c r="E204" s="15" t="s">
        <v>14</v>
      </c>
      <c r="F204" s="137">
        <v>45688</v>
      </c>
      <c r="I204" s="139">
        <v>70.010000000000005</v>
      </c>
      <c r="J204" s="139">
        <v>20.91</v>
      </c>
      <c r="K204" s="139"/>
      <c r="L204" s="139"/>
      <c r="M204" s="139"/>
      <c r="N204" s="139"/>
      <c r="O204" s="10"/>
      <c r="P204" s="10"/>
    </row>
    <row r="205" spans="1:16" ht="30" x14ac:dyDescent="0.25">
      <c r="A205" s="15" t="s">
        <v>3706</v>
      </c>
      <c r="B205" s="15" t="s">
        <v>905</v>
      </c>
      <c r="C205" s="15" t="s">
        <v>3707</v>
      </c>
      <c r="D205" s="15" t="s">
        <v>3708</v>
      </c>
      <c r="E205" s="15" t="s">
        <v>14</v>
      </c>
      <c r="F205" s="138">
        <v>45705</v>
      </c>
      <c r="I205" s="139">
        <v>16.98</v>
      </c>
      <c r="J205" s="139">
        <v>63.87</v>
      </c>
      <c r="K205" s="139"/>
      <c r="L205" s="139"/>
      <c r="M205" s="139"/>
      <c r="N205" s="139"/>
      <c r="O205" s="10"/>
      <c r="P205" s="10"/>
    </row>
    <row r="206" spans="1:16" x14ac:dyDescent="0.25">
      <c r="A206" s="15" t="s">
        <v>3709</v>
      </c>
      <c r="B206" s="15" t="s">
        <v>852</v>
      </c>
      <c r="C206" s="15" t="s">
        <v>1040</v>
      </c>
      <c r="D206" s="15" t="s">
        <v>3710</v>
      </c>
      <c r="E206" s="15" t="s">
        <v>14</v>
      </c>
      <c r="F206" s="138">
        <v>45714</v>
      </c>
      <c r="I206" s="139">
        <v>14.95</v>
      </c>
      <c r="J206" s="139">
        <v>40.42</v>
      </c>
      <c r="K206" s="139"/>
      <c r="L206" s="139"/>
      <c r="M206" s="139"/>
      <c r="N206" s="139"/>
      <c r="O206" s="10"/>
      <c r="P206" s="10"/>
    </row>
    <row r="207" spans="1:16" ht="30" x14ac:dyDescent="0.25">
      <c r="A207" s="15" t="s">
        <v>3711</v>
      </c>
      <c r="B207" s="15" t="s">
        <v>905</v>
      </c>
      <c r="C207" s="15" t="s">
        <v>879</v>
      </c>
      <c r="D207" s="15" t="s">
        <v>3712</v>
      </c>
      <c r="E207" s="15" t="s">
        <v>14</v>
      </c>
      <c r="F207" s="138">
        <v>45740</v>
      </c>
      <c r="I207" s="139"/>
      <c r="J207" s="139"/>
      <c r="K207" s="139"/>
      <c r="L207" s="139"/>
      <c r="M207" s="139">
        <v>0.17</v>
      </c>
      <c r="N207" s="139"/>
      <c r="O207" s="10"/>
      <c r="P207" s="10"/>
    </row>
    <row r="208" spans="1:16" x14ac:dyDescent="0.25">
      <c r="A208" s="15" t="s">
        <v>3713</v>
      </c>
      <c r="B208" s="15" t="s">
        <v>954</v>
      </c>
      <c r="C208" s="15" t="s">
        <v>1075</v>
      </c>
      <c r="D208" s="15" t="s">
        <v>3714</v>
      </c>
      <c r="E208" s="15" t="s">
        <v>14</v>
      </c>
      <c r="F208" s="138">
        <v>45742</v>
      </c>
      <c r="I208" s="139">
        <v>37.14</v>
      </c>
      <c r="J208" s="139">
        <v>22.77</v>
      </c>
      <c r="K208" s="139"/>
      <c r="L208" s="139"/>
      <c r="M208" s="139"/>
      <c r="N208" s="139"/>
      <c r="O208" s="10"/>
      <c r="P208" s="10"/>
    </row>
    <row r="209" spans="1:16" ht="30" x14ac:dyDescent="0.25">
      <c r="A209" s="15" t="s">
        <v>1198</v>
      </c>
      <c r="B209" s="15" t="s">
        <v>905</v>
      </c>
      <c r="C209" s="15" t="s">
        <v>1199</v>
      </c>
      <c r="D209" s="15" t="s">
        <v>1200</v>
      </c>
      <c r="E209" s="15" t="s">
        <v>14</v>
      </c>
      <c r="F209" s="138">
        <v>45757</v>
      </c>
      <c r="I209" s="139">
        <v>24.18</v>
      </c>
      <c r="J209" s="139">
        <v>2.99</v>
      </c>
      <c r="K209" s="139"/>
      <c r="L209" s="139"/>
      <c r="M209" s="139"/>
      <c r="N209" s="139"/>
      <c r="O209" s="10"/>
      <c r="P209" s="10"/>
    </row>
    <row r="210" spans="1:16" ht="30" x14ac:dyDescent="0.25">
      <c r="A210" s="15" t="s">
        <v>3715</v>
      </c>
      <c r="B210" s="15" t="s">
        <v>905</v>
      </c>
      <c r="C210" s="15" t="s">
        <v>888</v>
      </c>
      <c r="D210" s="15" t="s">
        <v>3716</v>
      </c>
      <c r="E210" s="15" t="s">
        <v>14</v>
      </c>
      <c r="F210" s="138">
        <v>45769</v>
      </c>
      <c r="I210" s="139"/>
      <c r="J210" s="139"/>
      <c r="K210" s="139"/>
      <c r="L210" s="139"/>
      <c r="M210" s="139">
        <v>3.45</v>
      </c>
      <c r="N210" s="139"/>
      <c r="O210" s="10"/>
      <c r="P210" s="10"/>
    </row>
    <row r="211" spans="1:16" x14ac:dyDescent="0.25">
      <c r="A211" s="15" t="s">
        <v>3717</v>
      </c>
      <c r="B211" s="15" t="s">
        <v>852</v>
      </c>
      <c r="C211" s="15" t="s">
        <v>1040</v>
      </c>
      <c r="D211" s="15" t="s">
        <v>3718</v>
      </c>
      <c r="E211" s="15" t="s">
        <v>14</v>
      </c>
      <c r="F211" s="138">
        <v>45772</v>
      </c>
      <c r="I211" s="139">
        <v>15.48</v>
      </c>
      <c r="J211" s="139">
        <v>4.62</v>
      </c>
      <c r="K211" s="139"/>
      <c r="L211" s="139"/>
      <c r="M211" s="139"/>
      <c r="N211" s="139"/>
      <c r="O211" s="10"/>
      <c r="P211" s="10"/>
    </row>
    <row r="212" spans="1:16" x14ac:dyDescent="0.25">
      <c r="A212" s="15" t="s">
        <v>3917</v>
      </c>
      <c r="B212" s="15" t="s">
        <v>853</v>
      </c>
      <c r="C212" s="15" t="s">
        <v>1032</v>
      </c>
      <c r="D212" s="15" t="s">
        <v>3918</v>
      </c>
      <c r="E212" s="15" t="s">
        <v>14</v>
      </c>
      <c r="F212" s="144">
        <v>45785</v>
      </c>
      <c r="M212" s="15">
        <v>0.7</v>
      </c>
      <c r="N212" s="15">
        <v>0.25</v>
      </c>
    </row>
    <row r="213" spans="1:16" x14ac:dyDescent="0.25">
      <c r="A213" s="15" t="s">
        <v>3919</v>
      </c>
      <c r="B213" s="15" t="s">
        <v>876</v>
      </c>
      <c r="C213" s="15" t="s">
        <v>920</v>
      </c>
      <c r="D213" s="15" t="s">
        <v>3920</v>
      </c>
      <c r="E213" s="15" t="s">
        <v>14</v>
      </c>
      <c r="F213" s="144">
        <v>45812</v>
      </c>
      <c r="J213" s="15">
        <v>3.43</v>
      </c>
    </row>
  </sheetData>
  <mergeCells count="3">
    <mergeCell ref="I2:J2"/>
    <mergeCell ref="K2:L2"/>
    <mergeCell ref="I1:N1"/>
  </mergeCells>
  <dataValidations count="2">
    <dataValidation type="date" allowBlank="1" showInputMessage="1" showErrorMessage="1" promptTitle="Date format" prompt="DD/MM/YY" sqref="F174" xr:uid="{D7764C23-10D4-422D-AD72-6F3EAC640ECF}">
      <formula1>43556</formula1>
      <formula2>45566</formula2>
    </dataValidation>
    <dataValidation type="date" allowBlank="1" showInputMessage="1" showErrorMessage="1" promptTitle="Date format" prompt="DD/MM/YY" sqref="I61:I71 F175:F196 F4:H60 F71:F173 G61:H196" xr:uid="{424AC509-2155-4F54-A491-65CB99C63038}">
      <formula1>43556</formula1>
      <formula2>45504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F48D3-7F76-4DBD-8E6F-AE432AA958D8}">
  <dimension ref="A1:O393"/>
  <sheetViews>
    <sheetView tabSelected="1" topLeftCell="A379" zoomScaleNormal="100" workbookViewId="0">
      <selection activeCell="H5" sqref="H5"/>
    </sheetView>
  </sheetViews>
  <sheetFormatPr defaultRowHeight="15" x14ac:dyDescent="0.25"/>
  <cols>
    <col min="1" max="1" width="53.85546875" style="57" bestFit="1" customWidth="1"/>
    <col min="2" max="2" width="22.85546875" style="57" bestFit="1" customWidth="1"/>
    <col min="3" max="3" width="21" style="57" bestFit="1" customWidth="1"/>
    <col min="4" max="4" width="13.42578125" bestFit="1" customWidth="1"/>
    <col min="5" max="5" width="20.28515625" bestFit="1" customWidth="1"/>
    <col min="6" max="6" width="12.7109375" style="45" bestFit="1" customWidth="1"/>
    <col min="7" max="7" width="9.5703125" bestFit="1" customWidth="1"/>
    <col min="8" max="8" width="12.7109375" bestFit="1" customWidth="1"/>
    <col min="9" max="9" width="8.5703125" customWidth="1"/>
    <col min="10" max="10" width="11" bestFit="1" customWidth="1"/>
    <col min="11" max="11" width="8.5703125" bestFit="1" customWidth="1"/>
    <col min="12" max="12" width="11" bestFit="1" customWidth="1"/>
    <col min="13" max="13" width="10.28515625" bestFit="1" customWidth="1"/>
    <col min="14" max="14" width="11.42578125" bestFit="1" customWidth="1"/>
  </cols>
  <sheetData>
    <row r="1" spans="1:14" ht="15.75" customHeight="1" x14ac:dyDescent="0.25">
      <c r="A1" s="112" t="s">
        <v>3439</v>
      </c>
      <c r="B1" s="31"/>
      <c r="C1" s="31"/>
      <c r="D1" s="32"/>
      <c r="E1" s="32"/>
      <c r="F1" s="33"/>
      <c r="G1" s="32"/>
      <c r="H1" s="34"/>
      <c r="I1" s="35" t="s">
        <v>0</v>
      </c>
      <c r="J1" s="36"/>
      <c r="K1" s="36"/>
      <c r="L1" s="36"/>
      <c r="M1" s="36"/>
      <c r="N1" s="37"/>
    </row>
    <row r="2" spans="1:14" ht="15.75" customHeight="1" x14ac:dyDescent="0.25">
      <c r="A2" s="38"/>
      <c r="B2" s="38"/>
      <c r="C2" s="38"/>
      <c r="D2" s="39"/>
      <c r="E2" s="39"/>
      <c r="F2" s="40"/>
      <c r="G2" s="39"/>
      <c r="H2" s="41"/>
      <c r="I2" s="154" t="s">
        <v>1</v>
      </c>
      <c r="J2" s="155"/>
      <c r="K2" s="154" t="s">
        <v>2</v>
      </c>
      <c r="L2" s="155"/>
      <c r="M2" s="42" t="s">
        <v>3</v>
      </c>
      <c r="N2" s="42" t="s">
        <v>4</v>
      </c>
    </row>
    <row r="3" spans="1:14" s="84" customFormat="1" ht="52.5" customHeight="1" x14ac:dyDescent="0.25">
      <c r="A3" s="3" t="s">
        <v>5</v>
      </c>
      <c r="B3" s="3" t="s">
        <v>6</v>
      </c>
      <c r="C3" s="3" t="s">
        <v>7</v>
      </c>
      <c r="D3" s="3" t="s">
        <v>8</v>
      </c>
      <c r="E3" s="3" t="s">
        <v>3432</v>
      </c>
      <c r="F3" s="156" t="s">
        <v>3435</v>
      </c>
      <c r="G3" s="3" t="s">
        <v>3436</v>
      </c>
      <c r="H3" s="3" t="s">
        <v>3437</v>
      </c>
      <c r="I3" s="21" t="s">
        <v>9</v>
      </c>
      <c r="J3" s="21" t="s">
        <v>3431</v>
      </c>
      <c r="K3" s="21" t="s">
        <v>9</v>
      </c>
      <c r="L3" s="21" t="s">
        <v>3431</v>
      </c>
      <c r="M3" s="8"/>
      <c r="N3" s="8"/>
    </row>
    <row r="4" spans="1:14" x14ac:dyDescent="0.25">
      <c r="A4" s="43" t="s">
        <v>2940</v>
      </c>
      <c r="B4" s="43" t="s">
        <v>3237</v>
      </c>
      <c r="C4" s="43" t="s">
        <v>3241</v>
      </c>
      <c r="D4" s="58" t="s">
        <v>2720</v>
      </c>
      <c r="E4" s="45" t="s">
        <v>3336</v>
      </c>
      <c r="F4" s="46">
        <v>43564</v>
      </c>
      <c r="G4" s="44"/>
      <c r="H4" s="46"/>
      <c r="I4" s="47"/>
      <c r="J4" s="47"/>
      <c r="K4" s="47"/>
      <c r="L4" s="47"/>
      <c r="M4" s="47">
        <v>1.43</v>
      </c>
      <c r="N4" s="47"/>
    </row>
    <row r="5" spans="1:14" x14ac:dyDescent="0.25">
      <c r="A5" s="43" t="s">
        <v>2941</v>
      </c>
      <c r="B5" s="43" t="s">
        <v>3237</v>
      </c>
      <c r="C5" s="43" t="s">
        <v>3242</v>
      </c>
      <c r="D5" s="58" t="s">
        <v>2721</v>
      </c>
      <c r="E5" s="45" t="s">
        <v>3336</v>
      </c>
      <c r="F5" s="46">
        <v>43565</v>
      </c>
      <c r="G5" s="44"/>
      <c r="H5" s="46"/>
      <c r="I5" s="47">
        <v>42.28</v>
      </c>
      <c r="J5" s="47">
        <v>94.1</v>
      </c>
      <c r="K5" s="47"/>
      <c r="L5" s="47"/>
      <c r="M5" s="47"/>
      <c r="N5" s="47"/>
    </row>
    <row r="6" spans="1:14" x14ac:dyDescent="0.25">
      <c r="A6" s="48" t="s">
        <v>2942</v>
      </c>
      <c r="B6" s="48" t="s">
        <v>3426</v>
      </c>
      <c r="C6" s="48" t="s">
        <v>3243</v>
      </c>
      <c r="D6" s="59" t="s">
        <v>3337</v>
      </c>
      <c r="E6" s="45" t="s">
        <v>3336</v>
      </c>
      <c r="F6" s="49">
        <v>43566</v>
      </c>
      <c r="G6" s="50"/>
      <c r="H6" s="50"/>
      <c r="I6" s="47"/>
      <c r="J6" s="47">
        <v>14.24</v>
      </c>
      <c r="K6" s="47"/>
      <c r="L6" s="47"/>
      <c r="M6" s="47"/>
      <c r="N6" s="47"/>
    </row>
    <row r="7" spans="1:14" x14ac:dyDescent="0.25">
      <c r="A7" s="43" t="s">
        <v>2943</v>
      </c>
      <c r="B7" s="43" t="s">
        <v>3237</v>
      </c>
      <c r="C7" s="43" t="s">
        <v>3244</v>
      </c>
      <c r="D7" s="58" t="s">
        <v>2722</v>
      </c>
      <c r="E7" s="45" t="s">
        <v>3336</v>
      </c>
      <c r="F7" s="46">
        <v>43570</v>
      </c>
      <c r="G7" s="44"/>
      <c r="H7" s="46"/>
      <c r="I7" s="47">
        <v>751.72</v>
      </c>
      <c r="J7" s="47">
        <v>56.58</v>
      </c>
      <c r="K7" s="47"/>
      <c r="L7" s="47"/>
      <c r="M7" s="47"/>
      <c r="N7" s="47"/>
    </row>
    <row r="8" spans="1:14" x14ac:dyDescent="0.25">
      <c r="A8" s="43" t="s">
        <v>2944</v>
      </c>
      <c r="B8" s="43" t="s">
        <v>3237</v>
      </c>
      <c r="C8" s="43" t="s">
        <v>3245</v>
      </c>
      <c r="D8" s="58" t="s">
        <v>2723</v>
      </c>
      <c r="E8" s="45" t="s">
        <v>3336</v>
      </c>
      <c r="F8" s="46">
        <v>43600</v>
      </c>
      <c r="G8" s="44"/>
      <c r="H8" s="46"/>
      <c r="I8" s="47">
        <v>4.07</v>
      </c>
      <c r="J8" s="47">
        <v>0.35</v>
      </c>
      <c r="K8" s="47"/>
      <c r="L8" s="47"/>
      <c r="M8" s="47"/>
      <c r="N8" s="47"/>
    </row>
    <row r="9" spans="1:14" x14ac:dyDescent="0.25">
      <c r="A9" s="43" t="s">
        <v>2945</v>
      </c>
      <c r="B9" s="43" t="s">
        <v>3237</v>
      </c>
      <c r="C9" s="43" t="s">
        <v>3246</v>
      </c>
      <c r="D9" s="58" t="s">
        <v>2724</v>
      </c>
      <c r="E9" s="45" t="s">
        <v>3336</v>
      </c>
      <c r="F9" s="46">
        <v>43602</v>
      </c>
      <c r="G9" s="44"/>
      <c r="H9" s="46"/>
      <c r="I9" s="47">
        <v>3.13</v>
      </c>
      <c r="J9" s="47">
        <v>41.61</v>
      </c>
      <c r="K9" s="47"/>
      <c r="L9" s="47"/>
      <c r="M9" s="47"/>
      <c r="N9" s="47"/>
    </row>
    <row r="10" spans="1:14" x14ac:dyDescent="0.25">
      <c r="A10" s="56" t="s">
        <v>2946</v>
      </c>
      <c r="B10" s="48" t="s">
        <v>3426</v>
      </c>
      <c r="C10" s="48" t="s">
        <v>3247</v>
      </c>
      <c r="D10" s="59" t="s">
        <v>2725</v>
      </c>
      <c r="E10" s="45" t="s">
        <v>3336</v>
      </c>
      <c r="F10" s="49">
        <v>43640</v>
      </c>
      <c r="G10" s="50"/>
      <c r="H10" s="50"/>
      <c r="I10" s="47">
        <v>50.24</v>
      </c>
      <c r="J10" s="47">
        <v>21.53</v>
      </c>
      <c r="K10" s="47"/>
      <c r="L10" s="47"/>
      <c r="M10" s="47"/>
      <c r="N10" s="47"/>
    </row>
    <row r="11" spans="1:14" x14ac:dyDescent="0.25">
      <c r="A11" s="56" t="s">
        <v>2947</v>
      </c>
      <c r="B11" s="48" t="s">
        <v>3237</v>
      </c>
      <c r="C11" s="48" t="s">
        <v>3248</v>
      </c>
      <c r="D11" s="59" t="s">
        <v>2726</v>
      </c>
      <c r="E11" s="45" t="s">
        <v>3336</v>
      </c>
      <c r="F11" s="49">
        <v>43640</v>
      </c>
      <c r="G11" s="50"/>
      <c r="H11" s="50"/>
      <c r="I11" s="47"/>
      <c r="J11" s="47"/>
      <c r="K11" s="47"/>
      <c r="L11" s="47"/>
      <c r="M11" s="47">
        <v>1.46</v>
      </c>
      <c r="N11" s="47"/>
    </row>
    <row r="12" spans="1:14" x14ac:dyDescent="0.25">
      <c r="A12" s="48" t="s">
        <v>2948</v>
      </c>
      <c r="B12" s="48" t="s">
        <v>3426</v>
      </c>
      <c r="C12" s="48" t="s">
        <v>3249</v>
      </c>
      <c r="D12" s="59" t="s">
        <v>3420</v>
      </c>
      <c r="E12" s="45" t="s">
        <v>3336</v>
      </c>
      <c r="F12" s="49">
        <v>43640</v>
      </c>
      <c r="G12" s="50"/>
      <c r="H12" s="50"/>
      <c r="I12" s="47">
        <v>6.59</v>
      </c>
      <c r="J12" s="47">
        <v>12.25</v>
      </c>
      <c r="K12" s="47"/>
      <c r="L12" s="47"/>
      <c r="M12" s="47"/>
      <c r="N12" s="47"/>
    </row>
    <row r="13" spans="1:14" x14ac:dyDescent="0.25">
      <c r="A13" s="43" t="s">
        <v>2949</v>
      </c>
      <c r="B13" s="43" t="s">
        <v>3237</v>
      </c>
      <c r="C13" s="43" t="s">
        <v>3250</v>
      </c>
      <c r="D13" s="58" t="s">
        <v>2727</v>
      </c>
      <c r="E13" s="45" t="s">
        <v>3336</v>
      </c>
      <c r="F13" s="46">
        <v>43643</v>
      </c>
      <c r="G13" s="44"/>
      <c r="H13" s="46"/>
      <c r="I13" s="47">
        <v>3.03</v>
      </c>
      <c r="J13" s="47">
        <v>13.8</v>
      </c>
      <c r="K13" s="47"/>
      <c r="L13" s="47"/>
      <c r="M13" s="47"/>
      <c r="N13" s="47"/>
    </row>
    <row r="14" spans="1:14" x14ac:dyDescent="0.25">
      <c r="A14" s="56" t="s">
        <v>2950</v>
      </c>
      <c r="B14" s="48" t="s">
        <v>3238</v>
      </c>
      <c r="C14" s="48" t="s">
        <v>3251</v>
      </c>
      <c r="D14" s="59" t="s">
        <v>2728</v>
      </c>
      <c r="E14" s="45" t="s">
        <v>3336</v>
      </c>
      <c r="F14" s="49">
        <v>43647</v>
      </c>
      <c r="G14" s="50"/>
      <c r="H14" s="50"/>
      <c r="I14" s="47"/>
      <c r="J14" s="47"/>
      <c r="K14" s="47"/>
      <c r="L14" s="47"/>
      <c r="M14" s="47">
        <v>1.0900000000000001</v>
      </c>
      <c r="N14" s="47">
        <v>0.71</v>
      </c>
    </row>
    <row r="15" spans="1:14" x14ac:dyDescent="0.25">
      <c r="A15" s="56" t="s">
        <v>2951</v>
      </c>
      <c r="B15" s="48" t="s">
        <v>3237</v>
      </c>
      <c r="C15" s="48" t="s">
        <v>3252</v>
      </c>
      <c r="D15" s="59" t="s">
        <v>2729</v>
      </c>
      <c r="E15" s="45" t="s">
        <v>3336</v>
      </c>
      <c r="F15" s="49">
        <v>43657</v>
      </c>
      <c r="G15" s="50"/>
      <c r="H15" s="50"/>
      <c r="I15" s="47"/>
      <c r="J15" s="47"/>
      <c r="K15" s="47"/>
      <c r="L15" s="47"/>
      <c r="M15" s="47">
        <v>1.7</v>
      </c>
      <c r="N15" s="47"/>
    </row>
    <row r="16" spans="1:14" x14ac:dyDescent="0.25">
      <c r="A16" s="56" t="s">
        <v>2952</v>
      </c>
      <c r="B16" s="48" t="s">
        <v>3237</v>
      </c>
      <c r="C16" s="48" t="s">
        <v>3253</v>
      </c>
      <c r="D16" s="59" t="s">
        <v>2730</v>
      </c>
      <c r="E16" s="45" t="s">
        <v>3336</v>
      </c>
      <c r="F16" s="49">
        <v>43658</v>
      </c>
      <c r="G16" s="50"/>
      <c r="H16" s="50"/>
      <c r="I16" s="47"/>
      <c r="J16" s="47"/>
      <c r="K16" s="47">
        <v>1.5</v>
      </c>
      <c r="L16" s="47"/>
      <c r="M16" s="47">
        <v>1.5</v>
      </c>
      <c r="N16" s="47"/>
    </row>
    <row r="17" spans="1:14" x14ac:dyDescent="0.25">
      <c r="A17" s="48" t="s">
        <v>2953</v>
      </c>
      <c r="B17" s="48" t="s">
        <v>3426</v>
      </c>
      <c r="C17" s="48" t="s">
        <v>3254</v>
      </c>
      <c r="D17" s="59" t="s">
        <v>2731</v>
      </c>
      <c r="E17" s="45" t="s">
        <v>3336</v>
      </c>
      <c r="F17" s="49">
        <v>43668</v>
      </c>
      <c r="G17" s="50"/>
      <c r="H17" s="50"/>
      <c r="I17" s="47">
        <v>112.46</v>
      </c>
      <c r="J17" s="47">
        <v>35.51</v>
      </c>
      <c r="K17" s="47"/>
      <c r="L17" s="47"/>
      <c r="M17" s="47"/>
      <c r="N17" s="47"/>
    </row>
    <row r="18" spans="1:14" x14ac:dyDescent="0.25">
      <c r="A18" s="56" t="s">
        <v>2954</v>
      </c>
      <c r="B18" s="48" t="s">
        <v>3237</v>
      </c>
      <c r="C18" s="48" t="s">
        <v>3255</v>
      </c>
      <c r="D18" s="59" t="s">
        <v>2732</v>
      </c>
      <c r="E18" s="45" t="s">
        <v>3336</v>
      </c>
      <c r="F18" s="49">
        <v>43683</v>
      </c>
      <c r="G18" s="50"/>
      <c r="H18" s="50"/>
      <c r="I18" s="47"/>
      <c r="J18" s="47"/>
      <c r="K18" s="47"/>
      <c r="L18" s="47"/>
      <c r="M18" s="47">
        <v>1</v>
      </c>
      <c r="N18" s="47"/>
    </row>
    <row r="19" spans="1:14" x14ac:dyDescent="0.25">
      <c r="A19" s="56" t="s">
        <v>2955</v>
      </c>
      <c r="B19" s="48" t="s">
        <v>3237</v>
      </c>
      <c r="C19" s="48" t="s">
        <v>3244</v>
      </c>
      <c r="D19" s="59" t="s">
        <v>2733</v>
      </c>
      <c r="E19" s="45" t="s">
        <v>3336</v>
      </c>
      <c r="F19" s="49">
        <v>43683</v>
      </c>
      <c r="G19" s="50"/>
      <c r="H19" s="50"/>
      <c r="I19" s="47"/>
      <c r="J19" s="47"/>
      <c r="K19" s="47"/>
      <c r="L19" s="47"/>
      <c r="M19" s="47">
        <v>4.0999999999999996</v>
      </c>
      <c r="N19" s="47"/>
    </row>
    <row r="20" spans="1:14" x14ac:dyDescent="0.25">
      <c r="A20" s="56" t="s">
        <v>2956</v>
      </c>
      <c r="B20" s="48" t="s">
        <v>3237</v>
      </c>
      <c r="C20" s="48" t="s">
        <v>3256</v>
      </c>
      <c r="D20" s="59" t="s">
        <v>2734</v>
      </c>
      <c r="E20" s="45" t="s">
        <v>3336</v>
      </c>
      <c r="F20" s="49">
        <v>43683</v>
      </c>
      <c r="G20" s="50"/>
      <c r="H20" s="50"/>
      <c r="I20" s="47">
        <v>80.58</v>
      </c>
      <c r="J20" s="47">
        <v>8.85</v>
      </c>
      <c r="K20" s="47"/>
      <c r="L20" s="47"/>
      <c r="M20" s="47">
        <v>7.64</v>
      </c>
      <c r="N20" s="47"/>
    </row>
    <row r="21" spans="1:14" x14ac:dyDescent="0.25">
      <c r="A21" s="56" t="s">
        <v>2957</v>
      </c>
      <c r="B21" s="48" t="s">
        <v>1123</v>
      </c>
      <c r="C21" s="48" t="s">
        <v>1018</v>
      </c>
      <c r="D21" s="59" t="s">
        <v>2735</v>
      </c>
      <c r="E21" s="45" t="s">
        <v>3336</v>
      </c>
      <c r="F21" s="49">
        <v>43683</v>
      </c>
      <c r="G21" s="50"/>
      <c r="H21" s="50"/>
      <c r="I21" s="47">
        <v>31.59</v>
      </c>
      <c r="J21" s="47">
        <v>21.95</v>
      </c>
      <c r="K21" s="47"/>
      <c r="L21" s="47"/>
      <c r="M21" s="47"/>
      <c r="N21" s="47"/>
    </row>
    <row r="22" spans="1:14" x14ac:dyDescent="0.25">
      <c r="A22" s="43" t="s">
        <v>2958</v>
      </c>
      <c r="B22" s="48" t="s">
        <v>3238</v>
      </c>
      <c r="C22" s="48" t="s">
        <v>3257</v>
      </c>
      <c r="D22" s="59" t="s">
        <v>2736</v>
      </c>
      <c r="E22" s="45" t="s">
        <v>3336</v>
      </c>
      <c r="F22" s="46">
        <v>43684</v>
      </c>
      <c r="G22" s="44"/>
      <c r="H22" s="46"/>
      <c r="I22" s="45">
        <v>30.38</v>
      </c>
      <c r="J22" s="45">
        <v>7.59</v>
      </c>
      <c r="K22" s="47"/>
      <c r="L22" s="47"/>
      <c r="M22" s="47"/>
      <c r="N22" s="47"/>
    </row>
    <row r="23" spans="1:14" x14ac:dyDescent="0.25">
      <c r="A23" s="56" t="s">
        <v>2959</v>
      </c>
      <c r="B23" s="48" t="s">
        <v>3237</v>
      </c>
      <c r="C23" s="48" t="s">
        <v>3258</v>
      </c>
      <c r="D23" s="59" t="s">
        <v>2737</v>
      </c>
      <c r="E23" s="45" t="s">
        <v>3336</v>
      </c>
      <c r="F23" s="49">
        <v>43684</v>
      </c>
      <c r="G23" s="50"/>
      <c r="H23" s="50"/>
      <c r="I23" s="47"/>
      <c r="J23" s="47"/>
      <c r="K23" s="47"/>
      <c r="L23" s="47"/>
      <c r="M23" s="47">
        <v>1</v>
      </c>
      <c r="N23" s="47"/>
    </row>
    <row r="24" spans="1:14" x14ac:dyDescent="0.25">
      <c r="A24" s="43" t="s">
        <v>2960</v>
      </c>
      <c r="B24" s="43" t="s">
        <v>1123</v>
      </c>
      <c r="C24" s="43" t="s">
        <v>1018</v>
      </c>
      <c r="D24" s="58" t="s">
        <v>2738</v>
      </c>
      <c r="E24" s="45" t="s">
        <v>3336</v>
      </c>
      <c r="F24" s="46">
        <v>43685</v>
      </c>
      <c r="G24" s="44"/>
      <c r="H24" s="46"/>
      <c r="I24" s="47">
        <v>9.56</v>
      </c>
      <c r="J24" s="47">
        <v>2.5</v>
      </c>
      <c r="K24" s="47"/>
      <c r="L24" s="47"/>
      <c r="M24" s="47"/>
      <c r="N24" s="47"/>
    </row>
    <row r="25" spans="1:14" x14ac:dyDescent="0.25">
      <c r="A25" s="48" t="s">
        <v>2961</v>
      </c>
      <c r="B25" s="48" t="s">
        <v>3426</v>
      </c>
      <c r="C25" s="48" t="s">
        <v>3259</v>
      </c>
      <c r="D25" s="59" t="s">
        <v>2739</v>
      </c>
      <c r="E25" s="45" t="s">
        <v>3336</v>
      </c>
      <c r="F25" s="49">
        <v>43700</v>
      </c>
      <c r="G25" s="50"/>
      <c r="H25" s="50"/>
      <c r="I25" s="47">
        <v>36.5</v>
      </c>
      <c r="J25" s="47">
        <v>3.17</v>
      </c>
      <c r="K25" s="47"/>
      <c r="L25" s="47"/>
      <c r="M25" s="47"/>
      <c r="N25" s="47"/>
    </row>
    <row r="26" spans="1:14" x14ac:dyDescent="0.25">
      <c r="A26" s="48" t="s">
        <v>2962</v>
      </c>
      <c r="B26" s="48" t="s">
        <v>3426</v>
      </c>
      <c r="C26" s="48" t="s">
        <v>3260</v>
      </c>
      <c r="D26" s="59" t="s">
        <v>3338</v>
      </c>
      <c r="E26" s="45" t="s">
        <v>3336</v>
      </c>
      <c r="F26" s="49">
        <v>43704</v>
      </c>
      <c r="G26" s="50"/>
      <c r="H26" s="50"/>
      <c r="I26" s="47">
        <v>38.75</v>
      </c>
      <c r="J26" s="47">
        <v>8.51</v>
      </c>
      <c r="K26" s="47"/>
      <c r="L26" s="47"/>
      <c r="M26" s="47"/>
      <c r="N26" s="47"/>
    </row>
    <row r="27" spans="1:14" x14ac:dyDescent="0.25">
      <c r="A27" s="48" t="s">
        <v>2963</v>
      </c>
      <c r="B27" s="48" t="s">
        <v>3426</v>
      </c>
      <c r="C27" s="48" t="s">
        <v>882</v>
      </c>
      <c r="D27" s="59" t="s">
        <v>2740</v>
      </c>
      <c r="E27" s="45" t="s">
        <v>3336</v>
      </c>
      <c r="F27" s="49">
        <v>43707</v>
      </c>
      <c r="G27" s="50"/>
      <c r="H27" s="50"/>
      <c r="I27" s="47">
        <v>47.63</v>
      </c>
      <c r="J27" s="47">
        <v>49.58</v>
      </c>
      <c r="K27" s="47"/>
      <c r="L27" s="47"/>
      <c r="M27" s="47"/>
      <c r="N27" s="47"/>
    </row>
    <row r="28" spans="1:14" x14ac:dyDescent="0.25">
      <c r="A28" s="56" t="s">
        <v>2964</v>
      </c>
      <c r="B28" s="48" t="s">
        <v>3238</v>
      </c>
      <c r="C28" s="48" t="s">
        <v>3251</v>
      </c>
      <c r="D28" s="59" t="s">
        <v>2741</v>
      </c>
      <c r="E28" s="45" t="s">
        <v>3336</v>
      </c>
      <c r="F28" s="49">
        <v>43713</v>
      </c>
      <c r="G28" s="50"/>
      <c r="H28" s="50"/>
      <c r="I28" s="47"/>
      <c r="J28" s="47"/>
      <c r="K28" s="47"/>
      <c r="L28" s="47"/>
      <c r="M28" s="47">
        <v>1.1000000000000001</v>
      </c>
      <c r="N28" s="47"/>
    </row>
    <row r="29" spans="1:14" x14ac:dyDescent="0.25">
      <c r="A29" s="48" t="s">
        <v>2965</v>
      </c>
      <c r="B29" s="48" t="s">
        <v>3426</v>
      </c>
      <c r="C29" s="48" t="s">
        <v>3243</v>
      </c>
      <c r="D29" s="59" t="s">
        <v>2742</v>
      </c>
      <c r="E29" s="45" t="s">
        <v>3336</v>
      </c>
      <c r="F29" s="49">
        <v>43717</v>
      </c>
      <c r="G29" s="50"/>
      <c r="H29" s="50"/>
      <c r="I29" s="47">
        <v>18.05</v>
      </c>
      <c r="J29" s="47">
        <v>1.87</v>
      </c>
      <c r="K29" s="47"/>
      <c r="L29" s="47"/>
      <c r="M29" s="47">
        <v>0.74</v>
      </c>
      <c r="N29" s="47"/>
    </row>
    <row r="30" spans="1:14" x14ac:dyDescent="0.25">
      <c r="A30" s="56" t="s">
        <v>2966</v>
      </c>
      <c r="B30" s="48" t="s">
        <v>3238</v>
      </c>
      <c r="C30" s="48" t="s">
        <v>3251</v>
      </c>
      <c r="D30" s="59" t="s">
        <v>2743</v>
      </c>
      <c r="E30" s="45" t="s">
        <v>3336</v>
      </c>
      <c r="F30" s="49">
        <v>43721</v>
      </c>
      <c r="G30" s="50"/>
      <c r="H30" s="50"/>
      <c r="I30" s="47"/>
      <c r="J30" s="47"/>
      <c r="K30" s="47"/>
      <c r="L30" s="47"/>
      <c r="M30" s="47">
        <v>9.15</v>
      </c>
      <c r="N30" s="47"/>
    </row>
    <row r="31" spans="1:14" x14ac:dyDescent="0.25">
      <c r="A31" s="43" t="s">
        <v>2967</v>
      </c>
      <c r="B31" s="43" t="s">
        <v>3237</v>
      </c>
      <c r="C31" s="43" t="s">
        <v>3261</v>
      </c>
      <c r="D31" s="58" t="s">
        <v>2744</v>
      </c>
      <c r="E31" s="45" t="s">
        <v>3336</v>
      </c>
      <c r="F31" s="46">
        <v>43728</v>
      </c>
      <c r="G31" s="44"/>
      <c r="H31" s="46"/>
      <c r="I31" s="47">
        <v>2.31</v>
      </c>
      <c r="J31" s="47">
        <v>36.21</v>
      </c>
      <c r="K31" s="47"/>
      <c r="L31" s="47"/>
      <c r="M31" s="47"/>
      <c r="N31" s="47"/>
    </row>
    <row r="32" spans="1:14" x14ac:dyDescent="0.25">
      <c r="A32" s="43" t="s">
        <v>2968</v>
      </c>
      <c r="B32" s="43" t="s">
        <v>3237</v>
      </c>
      <c r="C32" s="43" t="s">
        <v>3262</v>
      </c>
      <c r="D32" s="58" t="s">
        <v>2745</v>
      </c>
      <c r="E32" s="45" t="s">
        <v>3336</v>
      </c>
      <c r="F32" s="46">
        <v>43728</v>
      </c>
      <c r="G32" s="44"/>
      <c r="H32" s="46"/>
      <c r="I32" s="47">
        <v>28.54</v>
      </c>
      <c r="J32" s="47">
        <v>2.48</v>
      </c>
      <c r="K32" s="47"/>
      <c r="L32" s="47"/>
      <c r="M32" s="47"/>
      <c r="N32" s="47"/>
    </row>
    <row r="33" spans="1:14" x14ac:dyDescent="0.25">
      <c r="A33" s="48" t="s">
        <v>2969</v>
      </c>
      <c r="B33" s="48" t="s">
        <v>3426</v>
      </c>
      <c r="C33" s="48" t="s">
        <v>3263</v>
      </c>
      <c r="D33" s="59" t="s">
        <v>3339</v>
      </c>
      <c r="E33" s="45" t="s">
        <v>3336</v>
      </c>
      <c r="F33" s="49">
        <v>43732</v>
      </c>
      <c r="G33" s="50"/>
      <c r="H33" s="50"/>
      <c r="I33" s="47">
        <v>53.97</v>
      </c>
      <c r="J33" s="47">
        <v>12.66</v>
      </c>
      <c r="K33" s="47"/>
      <c r="L33" s="47"/>
      <c r="M33" s="47"/>
      <c r="N33" s="47"/>
    </row>
    <row r="34" spans="1:14" x14ac:dyDescent="0.25">
      <c r="A34" s="56" t="s">
        <v>2970</v>
      </c>
      <c r="B34" s="48" t="s">
        <v>3238</v>
      </c>
      <c r="C34" s="48" t="s">
        <v>3264</v>
      </c>
      <c r="D34" s="59" t="s">
        <v>2746</v>
      </c>
      <c r="E34" s="45" t="s">
        <v>3336</v>
      </c>
      <c r="F34" s="49">
        <v>43734</v>
      </c>
      <c r="G34" s="50"/>
      <c r="H34" s="50"/>
      <c r="I34" s="47">
        <v>29.98</v>
      </c>
      <c r="J34" s="47">
        <v>5.45</v>
      </c>
      <c r="K34" s="47"/>
      <c r="L34" s="47"/>
      <c r="M34" s="47"/>
      <c r="N34" s="47"/>
    </row>
    <row r="35" spans="1:14" x14ac:dyDescent="0.25">
      <c r="A35" s="56" t="s">
        <v>2971</v>
      </c>
      <c r="B35" s="48" t="s">
        <v>1123</v>
      </c>
      <c r="C35" s="48" t="s">
        <v>3265</v>
      </c>
      <c r="D35" s="59" t="s">
        <v>2747</v>
      </c>
      <c r="E35" s="45" t="s">
        <v>3336</v>
      </c>
      <c r="F35" s="49">
        <v>43734</v>
      </c>
      <c r="G35" s="50"/>
      <c r="H35" s="50"/>
      <c r="I35" s="47">
        <v>17.29</v>
      </c>
      <c r="J35" s="47">
        <v>14.72</v>
      </c>
      <c r="K35" s="47"/>
      <c r="L35" s="47"/>
      <c r="M35" s="47"/>
      <c r="N35" s="47"/>
    </row>
    <row r="36" spans="1:14" x14ac:dyDescent="0.25">
      <c r="A36" s="48" t="s">
        <v>2972</v>
      </c>
      <c r="B36" s="48" t="s">
        <v>3426</v>
      </c>
      <c r="C36" s="48" t="s">
        <v>3259</v>
      </c>
      <c r="D36" s="59" t="s">
        <v>2748</v>
      </c>
      <c r="E36" s="45" t="s">
        <v>3336</v>
      </c>
      <c r="F36" s="49">
        <v>43755</v>
      </c>
      <c r="G36" s="50"/>
      <c r="H36" s="50"/>
      <c r="I36" s="47">
        <v>200.5</v>
      </c>
      <c r="J36" s="47">
        <v>24.78</v>
      </c>
      <c r="K36" s="47"/>
      <c r="L36" s="47"/>
      <c r="M36" s="47">
        <v>5.88</v>
      </c>
      <c r="N36" s="47"/>
    </row>
    <row r="37" spans="1:14" x14ac:dyDescent="0.25">
      <c r="A37" s="48" t="s">
        <v>2973</v>
      </c>
      <c r="B37" s="48" t="s">
        <v>3426</v>
      </c>
      <c r="C37" s="48" t="s">
        <v>3266</v>
      </c>
      <c r="D37" s="59" t="s">
        <v>3340</v>
      </c>
      <c r="E37" s="45" t="s">
        <v>3336</v>
      </c>
      <c r="F37" s="49">
        <v>43756</v>
      </c>
      <c r="G37" s="50"/>
      <c r="H37" s="50"/>
      <c r="I37" s="47">
        <v>19.989999999999998</v>
      </c>
      <c r="J37" s="47">
        <v>4.09</v>
      </c>
      <c r="K37" s="47"/>
      <c r="L37" s="47"/>
      <c r="M37" s="47"/>
      <c r="N37" s="47"/>
    </row>
    <row r="38" spans="1:14" x14ac:dyDescent="0.25">
      <c r="A38" s="48" t="s">
        <v>2974</v>
      </c>
      <c r="B38" s="48" t="s">
        <v>3426</v>
      </c>
      <c r="C38" s="48" t="s">
        <v>3263</v>
      </c>
      <c r="D38" s="59" t="s">
        <v>3341</v>
      </c>
      <c r="E38" s="45" t="s">
        <v>3336</v>
      </c>
      <c r="F38" s="49">
        <v>43768</v>
      </c>
      <c r="G38" s="50"/>
      <c r="H38" s="50"/>
      <c r="I38" s="47">
        <v>0</v>
      </c>
      <c r="J38" s="47">
        <v>29.44</v>
      </c>
      <c r="K38" s="47"/>
      <c r="L38" s="47"/>
      <c r="M38" s="47"/>
      <c r="N38" s="47"/>
    </row>
    <row r="39" spans="1:14" x14ac:dyDescent="0.25">
      <c r="A39" s="56" t="s">
        <v>2975</v>
      </c>
      <c r="B39" s="48" t="s">
        <v>3238</v>
      </c>
      <c r="C39" s="48" t="s">
        <v>3251</v>
      </c>
      <c r="D39" s="59" t="s">
        <v>2728</v>
      </c>
      <c r="E39" s="45" t="s">
        <v>3336</v>
      </c>
      <c r="F39" s="49">
        <v>43769</v>
      </c>
      <c r="G39" s="50"/>
      <c r="H39" s="50"/>
      <c r="I39" s="47"/>
      <c r="J39" s="47"/>
      <c r="K39" s="47"/>
      <c r="L39" s="47"/>
      <c r="M39" s="47">
        <v>0.18</v>
      </c>
      <c r="N39" s="47"/>
    </row>
    <row r="40" spans="1:14" x14ac:dyDescent="0.25">
      <c r="A40" s="48" t="s">
        <v>2976</v>
      </c>
      <c r="B40" s="48" t="s">
        <v>3426</v>
      </c>
      <c r="C40" s="48" t="s">
        <v>3263</v>
      </c>
      <c r="D40" s="59" t="s">
        <v>3342</v>
      </c>
      <c r="E40" s="45" t="s">
        <v>3336</v>
      </c>
      <c r="F40" s="49">
        <v>43769</v>
      </c>
      <c r="G40" s="50"/>
      <c r="H40" s="50"/>
      <c r="I40" s="47">
        <v>16.11</v>
      </c>
      <c r="J40" s="47">
        <v>9.8800000000000008</v>
      </c>
      <c r="K40" s="47"/>
      <c r="L40" s="47"/>
      <c r="M40" s="47"/>
      <c r="N40" s="47"/>
    </row>
    <row r="41" spans="1:14" x14ac:dyDescent="0.25">
      <c r="A41" s="56" t="s">
        <v>3428</v>
      </c>
      <c r="B41" s="48" t="s">
        <v>3237</v>
      </c>
      <c r="C41" s="48" t="s">
        <v>3252</v>
      </c>
      <c r="D41" s="59" t="s">
        <v>2749</v>
      </c>
      <c r="E41" s="45" t="s">
        <v>3336</v>
      </c>
      <c r="F41" s="49">
        <v>43784</v>
      </c>
      <c r="G41" s="50"/>
      <c r="H41" s="50"/>
      <c r="I41" s="47"/>
      <c r="J41" s="47"/>
      <c r="K41" s="47"/>
      <c r="L41" s="47"/>
      <c r="M41" s="47">
        <v>1.46</v>
      </c>
      <c r="N41" s="47"/>
    </row>
    <row r="42" spans="1:14" x14ac:dyDescent="0.25">
      <c r="A42" s="56" t="s">
        <v>2977</v>
      </c>
      <c r="B42" s="48" t="s">
        <v>1123</v>
      </c>
      <c r="C42" s="48" t="s">
        <v>1083</v>
      </c>
      <c r="D42" s="59" t="s">
        <v>2750</v>
      </c>
      <c r="E42" s="45" t="s">
        <v>3336</v>
      </c>
      <c r="F42" s="49">
        <v>43790</v>
      </c>
      <c r="G42" s="50"/>
      <c r="H42" s="50"/>
      <c r="I42" s="47"/>
      <c r="J42" s="47">
        <v>38</v>
      </c>
      <c r="K42" s="47"/>
      <c r="L42" s="47"/>
      <c r="M42" s="47"/>
      <c r="N42" s="47"/>
    </row>
    <row r="43" spans="1:14" x14ac:dyDescent="0.25">
      <c r="A43" s="48" t="s">
        <v>2978</v>
      </c>
      <c r="B43" s="48" t="s">
        <v>3426</v>
      </c>
      <c r="C43" s="48" t="s">
        <v>3259</v>
      </c>
      <c r="D43" s="59" t="s">
        <v>2751</v>
      </c>
      <c r="E43" s="45" t="s">
        <v>3336</v>
      </c>
      <c r="F43" s="49">
        <v>43798</v>
      </c>
      <c r="G43" s="50"/>
      <c r="H43" s="50"/>
      <c r="I43" s="47">
        <v>141</v>
      </c>
      <c r="J43" s="47">
        <v>17.8</v>
      </c>
      <c r="K43" s="47"/>
      <c r="L43" s="47"/>
      <c r="M43" s="47"/>
      <c r="N43" s="47"/>
    </row>
    <row r="44" spans="1:14" x14ac:dyDescent="0.25">
      <c r="A44" s="48" t="s">
        <v>2979</v>
      </c>
      <c r="B44" s="48" t="s">
        <v>3426</v>
      </c>
      <c r="C44" s="48" t="s">
        <v>3254</v>
      </c>
      <c r="D44" s="59" t="s">
        <v>2752</v>
      </c>
      <c r="E44" s="45" t="s">
        <v>3336</v>
      </c>
      <c r="F44" s="49">
        <v>43798</v>
      </c>
      <c r="G44" s="50"/>
      <c r="H44" s="50"/>
      <c r="I44" s="47">
        <v>23.76</v>
      </c>
      <c r="J44" s="47">
        <v>15.84</v>
      </c>
      <c r="K44" s="47"/>
      <c r="L44" s="47"/>
      <c r="M44" s="47">
        <v>0.11</v>
      </c>
      <c r="N44" s="47"/>
    </row>
    <row r="45" spans="1:14" x14ac:dyDescent="0.25">
      <c r="A45" s="48" t="s">
        <v>2980</v>
      </c>
      <c r="B45" s="48" t="s">
        <v>3426</v>
      </c>
      <c r="C45" s="48" t="s">
        <v>3260</v>
      </c>
      <c r="D45" s="59" t="s">
        <v>3343</v>
      </c>
      <c r="E45" s="45" t="s">
        <v>3336</v>
      </c>
      <c r="F45" s="49">
        <v>43815</v>
      </c>
      <c r="G45" s="50"/>
      <c r="H45" s="50"/>
      <c r="I45" s="47">
        <v>1.91</v>
      </c>
      <c r="J45" s="47">
        <v>21.98</v>
      </c>
      <c r="K45" s="47"/>
      <c r="L45" s="47"/>
      <c r="M45" s="47"/>
      <c r="N45" s="47"/>
    </row>
    <row r="46" spans="1:14" x14ac:dyDescent="0.25">
      <c r="A46" s="56" t="s">
        <v>2981</v>
      </c>
      <c r="B46" s="48" t="s">
        <v>3237</v>
      </c>
      <c r="C46" s="48" t="s">
        <v>3267</v>
      </c>
      <c r="D46" s="59" t="s">
        <v>2753</v>
      </c>
      <c r="E46" s="45" t="s">
        <v>3336</v>
      </c>
      <c r="F46" s="49">
        <v>43837</v>
      </c>
      <c r="G46" s="50"/>
      <c r="H46" s="50"/>
      <c r="I46" s="47">
        <v>35.19</v>
      </c>
      <c r="J46" s="47">
        <v>3.91</v>
      </c>
      <c r="K46" s="47"/>
      <c r="L46" s="47"/>
      <c r="M46" s="47"/>
      <c r="N46" s="47"/>
    </row>
    <row r="47" spans="1:14" x14ac:dyDescent="0.25">
      <c r="A47" s="56" t="s">
        <v>2982</v>
      </c>
      <c r="B47" s="48" t="s">
        <v>3238</v>
      </c>
      <c r="C47" s="48" t="s">
        <v>985</v>
      </c>
      <c r="D47" s="59" t="s">
        <v>2754</v>
      </c>
      <c r="E47" s="45" t="s">
        <v>3336</v>
      </c>
      <c r="F47" s="49">
        <v>43846</v>
      </c>
      <c r="G47" s="50"/>
      <c r="H47" s="50"/>
      <c r="I47" s="47"/>
      <c r="J47" s="47"/>
      <c r="K47" s="47">
        <v>8.41</v>
      </c>
      <c r="L47" s="47"/>
      <c r="M47" s="47"/>
      <c r="N47" s="47"/>
    </row>
    <row r="48" spans="1:14" x14ac:dyDescent="0.25">
      <c r="A48" s="48" t="s">
        <v>2983</v>
      </c>
      <c r="B48" s="48" t="s">
        <v>3426</v>
      </c>
      <c r="C48" s="48" t="s">
        <v>3263</v>
      </c>
      <c r="D48" s="59" t="s">
        <v>3344</v>
      </c>
      <c r="E48" s="45" t="s">
        <v>3336</v>
      </c>
      <c r="F48" s="49">
        <v>43860</v>
      </c>
      <c r="G48" s="50"/>
      <c r="H48" s="50"/>
      <c r="I48" s="47">
        <v>27.29</v>
      </c>
      <c r="J48" s="47">
        <v>7.7</v>
      </c>
      <c r="K48" s="47"/>
      <c r="L48" s="47"/>
      <c r="M48" s="47"/>
      <c r="N48" s="47"/>
    </row>
    <row r="49" spans="1:14" x14ac:dyDescent="0.25">
      <c r="A49" s="48" t="s">
        <v>2984</v>
      </c>
      <c r="B49" s="48" t="s">
        <v>3426</v>
      </c>
      <c r="C49" s="48" t="s">
        <v>3243</v>
      </c>
      <c r="D49" s="59" t="s">
        <v>3345</v>
      </c>
      <c r="E49" s="45" t="s">
        <v>3336</v>
      </c>
      <c r="F49" s="49">
        <v>43876</v>
      </c>
      <c r="G49" s="50"/>
      <c r="H49" s="50"/>
      <c r="I49" s="47">
        <v>20.6</v>
      </c>
      <c r="J49" s="47">
        <v>4.5199999999999996</v>
      </c>
      <c r="K49" s="47"/>
      <c r="L49" s="47"/>
      <c r="M49" s="47">
        <v>0.4</v>
      </c>
      <c r="N49" s="47"/>
    </row>
    <row r="50" spans="1:14" x14ac:dyDescent="0.25">
      <c r="A50" s="43" t="s">
        <v>2985</v>
      </c>
      <c r="B50" s="43" t="s">
        <v>3237</v>
      </c>
      <c r="C50" s="43" t="s">
        <v>3241</v>
      </c>
      <c r="D50" s="58" t="s">
        <v>2755</v>
      </c>
      <c r="E50" s="45" t="s">
        <v>3336</v>
      </c>
      <c r="F50" s="46">
        <v>43889</v>
      </c>
      <c r="G50" s="44"/>
      <c r="H50" s="46"/>
      <c r="I50" s="47">
        <v>111.86</v>
      </c>
      <c r="J50" s="47">
        <v>7.14</v>
      </c>
      <c r="K50" s="47"/>
      <c r="L50" s="47"/>
      <c r="M50" s="47"/>
      <c r="N50" s="47"/>
    </row>
    <row r="51" spans="1:14" x14ac:dyDescent="0.25">
      <c r="A51" s="48" t="s">
        <v>2986</v>
      </c>
      <c r="B51" s="48" t="s">
        <v>3426</v>
      </c>
      <c r="C51" s="48" t="s">
        <v>3268</v>
      </c>
      <c r="D51" s="59" t="s">
        <v>3346</v>
      </c>
      <c r="E51" s="45" t="s">
        <v>3336</v>
      </c>
      <c r="F51" s="49">
        <v>43892</v>
      </c>
      <c r="G51" s="50"/>
      <c r="H51" s="50"/>
      <c r="I51" s="47">
        <v>0.61</v>
      </c>
      <c r="J51" s="47">
        <v>3.76</v>
      </c>
      <c r="K51" s="47"/>
      <c r="L51" s="47"/>
      <c r="M51" s="47"/>
      <c r="N51" s="47"/>
    </row>
    <row r="52" spans="1:14" x14ac:dyDescent="0.25">
      <c r="A52" s="48" t="s">
        <v>2987</v>
      </c>
      <c r="B52" s="48" t="s">
        <v>3426</v>
      </c>
      <c r="C52" s="48" t="s">
        <v>3263</v>
      </c>
      <c r="D52" s="59" t="s">
        <v>3347</v>
      </c>
      <c r="E52" s="45" t="s">
        <v>3336</v>
      </c>
      <c r="F52" s="49">
        <v>43892</v>
      </c>
      <c r="G52" s="50"/>
      <c r="H52" s="50"/>
      <c r="I52" s="47">
        <v>43.46</v>
      </c>
      <c r="J52" s="47">
        <v>4.3</v>
      </c>
      <c r="K52" s="47"/>
      <c r="L52" s="47"/>
      <c r="M52" s="47"/>
      <c r="N52" s="47"/>
    </row>
    <row r="53" spans="1:14" x14ac:dyDescent="0.25">
      <c r="A53" s="48" t="s">
        <v>2988</v>
      </c>
      <c r="B53" s="48" t="s">
        <v>3426</v>
      </c>
      <c r="C53" s="48" t="s">
        <v>3269</v>
      </c>
      <c r="D53" s="59" t="s">
        <v>3348</v>
      </c>
      <c r="E53" s="45" t="s">
        <v>3336</v>
      </c>
      <c r="F53" s="49">
        <v>43892</v>
      </c>
      <c r="G53" s="50"/>
      <c r="H53" s="50"/>
      <c r="I53" s="47">
        <v>0</v>
      </c>
      <c r="J53" s="47">
        <v>1</v>
      </c>
      <c r="K53" s="47"/>
      <c r="L53" s="47"/>
      <c r="M53" s="47"/>
      <c r="N53" s="47"/>
    </row>
    <row r="54" spans="1:14" x14ac:dyDescent="0.25">
      <c r="A54" s="43" t="s">
        <v>2989</v>
      </c>
      <c r="B54" s="43" t="s">
        <v>3237</v>
      </c>
      <c r="C54" s="43" t="s">
        <v>3261</v>
      </c>
      <c r="D54" s="58" t="s">
        <v>2756</v>
      </c>
      <c r="E54" s="45" t="s">
        <v>3336</v>
      </c>
      <c r="F54" s="46">
        <v>43893</v>
      </c>
      <c r="G54" s="44"/>
      <c r="H54" s="46"/>
      <c r="I54" s="47">
        <v>94.76</v>
      </c>
      <c r="J54" s="47">
        <v>17.829999999999998</v>
      </c>
      <c r="K54" s="47"/>
      <c r="L54" s="47"/>
      <c r="M54" s="47"/>
      <c r="N54" s="47"/>
    </row>
    <row r="55" spans="1:14" x14ac:dyDescent="0.25">
      <c r="A55" s="43" t="s">
        <v>2990</v>
      </c>
      <c r="B55" s="43" t="s">
        <v>3237</v>
      </c>
      <c r="C55" s="43" t="s">
        <v>3270</v>
      </c>
      <c r="D55" s="58" t="s">
        <v>2757</v>
      </c>
      <c r="E55" s="45" t="s">
        <v>3336</v>
      </c>
      <c r="F55" s="46">
        <v>43893</v>
      </c>
      <c r="G55" s="44"/>
      <c r="H55" s="46"/>
      <c r="I55" s="47"/>
      <c r="J55" s="47"/>
      <c r="K55" s="47"/>
      <c r="L55" s="47"/>
      <c r="M55" s="47">
        <v>1.1399999999999999</v>
      </c>
      <c r="N55" s="47"/>
    </row>
    <row r="56" spans="1:14" x14ac:dyDescent="0.25">
      <c r="A56" s="56" t="s">
        <v>2991</v>
      </c>
      <c r="B56" s="48" t="s">
        <v>3237</v>
      </c>
      <c r="C56" s="48" t="s">
        <v>3271</v>
      </c>
      <c r="D56" s="59" t="s">
        <v>2758</v>
      </c>
      <c r="E56" s="45" t="s">
        <v>3336</v>
      </c>
      <c r="F56" s="49">
        <v>43901</v>
      </c>
      <c r="G56" s="50"/>
      <c r="H56" s="50"/>
      <c r="I56" s="47"/>
      <c r="J56" s="47"/>
      <c r="K56" s="47"/>
      <c r="L56" s="47"/>
      <c r="M56" s="47">
        <v>2.5</v>
      </c>
      <c r="N56" s="47"/>
    </row>
    <row r="57" spans="1:14" x14ac:dyDescent="0.25">
      <c r="A57" s="48" t="s">
        <v>2992</v>
      </c>
      <c r="B57" s="48" t="s">
        <v>3426</v>
      </c>
      <c r="C57" s="48" t="s">
        <v>3272</v>
      </c>
      <c r="D57" s="59" t="s">
        <v>2759</v>
      </c>
      <c r="E57" s="45" t="s">
        <v>3336</v>
      </c>
      <c r="F57" s="49">
        <v>43917</v>
      </c>
      <c r="G57" s="50"/>
      <c r="H57" s="50"/>
      <c r="I57" s="47">
        <v>17.98</v>
      </c>
      <c r="J57" s="47">
        <v>2.92</v>
      </c>
      <c r="K57" s="47"/>
      <c r="L57" s="47"/>
      <c r="M57" s="47">
        <v>0.01</v>
      </c>
      <c r="N57" s="47"/>
    </row>
    <row r="58" spans="1:14" x14ac:dyDescent="0.25">
      <c r="A58" s="48" t="s">
        <v>2993</v>
      </c>
      <c r="B58" s="48" t="s">
        <v>3426</v>
      </c>
      <c r="C58" s="48" t="s">
        <v>3260</v>
      </c>
      <c r="D58" s="59" t="s">
        <v>2760</v>
      </c>
      <c r="E58" s="45" t="s">
        <v>3336</v>
      </c>
      <c r="F58" s="49">
        <v>43944</v>
      </c>
      <c r="G58" s="50"/>
      <c r="H58" s="50"/>
      <c r="I58" s="47">
        <v>28.02</v>
      </c>
      <c r="J58" s="47">
        <v>3.14</v>
      </c>
      <c r="K58" s="47"/>
      <c r="L58" s="47"/>
      <c r="M58" s="47"/>
      <c r="N58" s="47"/>
    </row>
    <row r="59" spans="1:14" x14ac:dyDescent="0.25">
      <c r="A59" s="48" t="s">
        <v>2994</v>
      </c>
      <c r="B59" s="48" t="s">
        <v>3426</v>
      </c>
      <c r="C59" s="48" t="s">
        <v>3243</v>
      </c>
      <c r="D59" s="59" t="s">
        <v>2761</v>
      </c>
      <c r="E59" s="45" t="s">
        <v>3336</v>
      </c>
      <c r="F59" s="49">
        <v>43945</v>
      </c>
      <c r="G59" s="50"/>
      <c r="H59" s="50"/>
      <c r="I59" s="47">
        <v>32.49</v>
      </c>
      <c r="J59" s="47">
        <v>17.489999999999998</v>
      </c>
      <c r="K59" s="47"/>
      <c r="L59" s="47"/>
      <c r="M59" s="47">
        <v>3.4</v>
      </c>
      <c r="N59" s="47"/>
    </row>
    <row r="60" spans="1:14" x14ac:dyDescent="0.25">
      <c r="A60" s="48" t="s">
        <v>2995</v>
      </c>
      <c r="B60" s="48" t="s">
        <v>3426</v>
      </c>
      <c r="C60" s="48" t="s">
        <v>3260</v>
      </c>
      <c r="D60" s="59" t="s">
        <v>3349</v>
      </c>
      <c r="E60" s="45" t="s">
        <v>3336</v>
      </c>
      <c r="F60" s="49">
        <v>43980</v>
      </c>
      <c r="G60" s="50"/>
      <c r="H60" s="50"/>
      <c r="I60" s="47">
        <v>11.92</v>
      </c>
      <c r="J60" s="47">
        <v>47.68</v>
      </c>
      <c r="K60" s="47"/>
      <c r="L60" s="47"/>
      <c r="M60" s="47">
        <v>2.34</v>
      </c>
      <c r="N60" s="47"/>
    </row>
    <row r="61" spans="1:14" x14ac:dyDescent="0.25">
      <c r="A61" s="48" t="s">
        <v>2996</v>
      </c>
      <c r="B61" s="48" t="s">
        <v>3426</v>
      </c>
      <c r="C61" s="48" t="s">
        <v>3254</v>
      </c>
      <c r="D61" s="59" t="s">
        <v>3350</v>
      </c>
      <c r="E61" s="45" t="s">
        <v>3336</v>
      </c>
      <c r="F61" s="49">
        <v>44005</v>
      </c>
      <c r="G61" s="50"/>
      <c r="H61" s="50"/>
      <c r="I61" s="47">
        <v>136</v>
      </c>
      <c r="J61" s="47">
        <v>34</v>
      </c>
      <c r="K61" s="47"/>
      <c r="L61" s="47"/>
      <c r="M61" s="47"/>
      <c r="N61" s="47"/>
    </row>
    <row r="62" spans="1:14" x14ac:dyDescent="0.25">
      <c r="A62" s="48" t="s">
        <v>2997</v>
      </c>
      <c r="B62" s="48" t="s">
        <v>3426</v>
      </c>
      <c r="C62" s="48" t="s">
        <v>3247</v>
      </c>
      <c r="D62" s="59" t="s">
        <v>3351</v>
      </c>
      <c r="E62" s="45" t="s">
        <v>3336</v>
      </c>
      <c r="F62" s="49">
        <v>44008</v>
      </c>
      <c r="G62" s="50"/>
      <c r="H62" s="50"/>
      <c r="I62" s="47">
        <v>41.78</v>
      </c>
      <c r="J62" s="47">
        <v>27.85</v>
      </c>
      <c r="K62" s="47"/>
      <c r="L62" s="47"/>
      <c r="M62" s="47">
        <v>2.97</v>
      </c>
      <c r="N62" s="47"/>
    </row>
    <row r="63" spans="1:14" x14ac:dyDescent="0.25">
      <c r="A63" s="43" t="s">
        <v>2998</v>
      </c>
      <c r="B63" s="43" t="s">
        <v>3237</v>
      </c>
      <c r="C63" s="43" t="s">
        <v>3273</v>
      </c>
      <c r="D63" s="58" t="s">
        <v>2762</v>
      </c>
      <c r="E63" s="45" t="s">
        <v>3336</v>
      </c>
      <c r="F63" s="46">
        <v>44014</v>
      </c>
      <c r="G63" s="44"/>
      <c r="H63" s="46"/>
      <c r="I63" s="47">
        <v>12.02</v>
      </c>
      <c r="J63" s="47">
        <v>159.15</v>
      </c>
      <c r="K63" s="47"/>
      <c r="L63" s="47"/>
      <c r="M63" s="47"/>
      <c r="N63" s="47"/>
    </row>
    <row r="64" spans="1:14" x14ac:dyDescent="0.25">
      <c r="A64" s="43" t="s">
        <v>2999</v>
      </c>
      <c r="B64" s="43" t="s">
        <v>3237</v>
      </c>
      <c r="C64" s="43" t="s">
        <v>1090</v>
      </c>
      <c r="D64" s="58" t="s">
        <v>2763</v>
      </c>
      <c r="E64" s="45" t="s">
        <v>3336</v>
      </c>
      <c r="F64" s="46">
        <v>44027</v>
      </c>
      <c r="G64" s="44"/>
      <c r="H64" s="46"/>
      <c r="I64" s="47">
        <v>30.03</v>
      </c>
      <c r="J64" s="47">
        <v>10.01</v>
      </c>
      <c r="K64" s="47"/>
      <c r="L64" s="47"/>
      <c r="M64" s="47"/>
      <c r="N64" s="47"/>
    </row>
    <row r="65" spans="1:14" x14ac:dyDescent="0.25">
      <c r="A65" s="56" t="s">
        <v>3000</v>
      </c>
      <c r="B65" s="48" t="s">
        <v>3237</v>
      </c>
      <c r="C65" s="48" t="s">
        <v>3271</v>
      </c>
      <c r="D65" s="59" t="s">
        <v>2764</v>
      </c>
      <c r="E65" s="45" t="s">
        <v>3336</v>
      </c>
      <c r="F65" s="49">
        <v>44027</v>
      </c>
      <c r="G65" s="50"/>
      <c r="H65" s="50"/>
      <c r="I65" s="47">
        <v>160.85</v>
      </c>
      <c r="J65" s="47">
        <v>48.04</v>
      </c>
      <c r="K65" s="47"/>
      <c r="L65" s="47"/>
      <c r="M65" s="47"/>
      <c r="N65" s="47"/>
    </row>
    <row r="66" spans="1:14" x14ac:dyDescent="0.25">
      <c r="A66" s="56" t="s">
        <v>3001</v>
      </c>
      <c r="B66" s="48" t="s">
        <v>3237</v>
      </c>
      <c r="C66" s="48" t="s">
        <v>3245</v>
      </c>
      <c r="D66" s="59" t="s">
        <v>2765</v>
      </c>
      <c r="E66" s="45" t="s">
        <v>3336</v>
      </c>
      <c r="F66" s="49">
        <v>44041</v>
      </c>
      <c r="G66" s="50"/>
      <c r="H66" s="50"/>
      <c r="I66" s="47">
        <v>1.34</v>
      </c>
      <c r="J66" s="47"/>
      <c r="K66" s="47"/>
      <c r="L66" s="47"/>
      <c r="M66" s="47"/>
      <c r="N66" s="47"/>
    </row>
    <row r="67" spans="1:14" x14ac:dyDescent="0.25">
      <c r="A67" s="56" t="s">
        <v>3002</v>
      </c>
      <c r="B67" s="48" t="s">
        <v>3237</v>
      </c>
      <c r="C67" s="48" t="s">
        <v>3258</v>
      </c>
      <c r="D67" s="59" t="s">
        <v>2766</v>
      </c>
      <c r="E67" s="45" t="s">
        <v>3336</v>
      </c>
      <c r="F67" s="49">
        <v>44041</v>
      </c>
      <c r="G67" s="50"/>
      <c r="H67" s="50"/>
      <c r="I67" s="47"/>
      <c r="J67" s="47"/>
      <c r="K67" s="47"/>
      <c r="L67" s="47"/>
      <c r="M67" s="47">
        <v>6.6</v>
      </c>
      <c r="N67" s="47"/>
    </row>
    <row r="68" spans="1:14" x14ac:dyDescent="0.25">
      <c r="A68" s="48" t="s">
        <v>3003</v>
      </c>
      <c r="B68" s="48" t="s">
        <v>3426</v>
      </c>
      <c r="C68" s="48" t="s">
        <v>3243</v>
      </c>
      <c r="D68" s="59" t="s">
        <v>2767</v>
      </c>
      <c r="E68" s="45" t="s">
        <v>3336</v>
      </c>
      <c r="F68" s="49">
        <v>44042</v>
      </c>
      <c r="G68" s="50"/>
      <c r="H68" s="50"/>
      <c r="I68" s="47">
        <v>39.950000000000003</v>
      </c>
      <c r="J68" s="47">
        <v>13.32</v>
      </c>
      <c r="K68" s="47"/>
      <c r="L68" s="47"/>
      <c r="M68" s="47">
        <v>3.6</v>
      </c>
      <c r="N68" s="47"/>
    </row>
    <row r="69" spans="1:14" x14ac:dyDescent="0.25">
      <c r="A69" s="43" t="s">
        <v>3004</v>
      </c>
      <c r="B69" s="43" t="s">
        <v>3237</v>
      </c>
      <c r="C69" s="43" t="s">
        <v>3270</v>
      </c>
      <c r="D69" s="58" t="s">
        <v>2768</v>
      </c>
      <c r="E69" s="45" t="s">
        <v>3336</v>
      </c>
      <c r="F69" s="46">
        <v>44056</v>
      </c>
      <c r="G69" s="44"/>
      <c r="H69" s="46"/>
      <c r="I69" s="47"/>
      <c r="J69" s="47"/>
      <c r="K69" s="47"/>
      <c r="L69" s="47"/>
      <c r="M69" s="47">
        <v>1.18</v>
      </c>
      <c r="N69" s="47"/>
    </row>
    <row r="70" spans="1:14" x14ac:dyDescent="0.25">
      <c r="A70" s="56" t="s">
        <v>3005</v>
      </c>
      <c r="B70" s="48" t="s">
        <v>3237</v>
      </c>
      <c r="C70" s="48" t="s">
        <v>3270</v>
      </c>
      <c r="D70" s="59" t="s">
        <v>2769</v>
      </c>
      <c r="E70" s="45" t="s">
        <v>3336</v>
      </c>
      <c r="F70" s="49">
        <v>44068</v>
      </c>
      <c r="G70" s="50"/>
      <c r="H70" s="50"/>
      <c r="I70" s="47">
        <v>47.23</v>
      </c>
      <c r="J70" s="47">
        <v>14.1</v>
      </c>
      <c r="K70" s="47"/>
      <c r="L70" s="47"/>
      <c r="M70" s="47"/>
      <c r="N70" s="47"/>
    </row>
    <row r="71" spans="1:14" x14ac:dyDescent="0.25">
      <c r="A71" s="48" t="s">
        <v>2983</v>
      </c>
      <c r="B71" s="48" t="s">
        <v>3426</v>
      </c>
      <c r="C71" s="48" t="s">
        <v>3274</v>
      </c>
      <c r="D71" s="59" t="s">
        <v>3352</v>
      </c>
      <c r="E71" s="45" t="s">
        <v>3336</v>
      </c>
      <c r="F71" s="49">
        <v>44070</v>
      </c>
      <c r="G71" s="50"/>
      <c r="H71" s="50"/>
      <c r="I71" s="47"/>
      <c r="J71" s="47"/>
      <c r="K71" s="47"/>
      <c r="L71" s="47"/>
      <c r="M71" s="47">
        <v>3.62</v>
      </c>
      <c r="N71" s="47"/>
    </row>
    <row r="72" spans="1:14" x14ac:dyDescent="0.25">
      <c r="A72" s="48" t="s">
        <v>3006</v>
      </c>
      <c r="B72" s="48" t="s">
        <v>3426</v>
      </c>
      <c r="C72" s="48" t="s">
        <v>3275</v>
      </c>
      <c r="D72" s="59" t="s">
        <v>3353</v>
      </c>
      <c r="E72" s="45" t="s">
        <v>3336</v>
      </c>
      <c r="F72" s="49">
        <v>44071</v>
      </c>
      <c r="G72" s="50"/>
      <c r="H72" s="50"/>
      <c r="I72" s="47">
        <v>13.78</v>
      </c>
      <c r="J72" s="47">
        <v>0.73</v>
      </c>
      <c r="K72" s="47"/>
      <c r="L72" s="47"/>
      <c r="M72" s="47"/>
      <c r="N72" s="47"/>
    </row>
    <row r="73" spans="1:14" x14ac:dyDescent="0.25">
      <c r="A73" s="48" t="s">
        <v>3007</v>
      </c>
      <c r="B73" s="48" t="s">
        <v>3426</v>
      </c>
      <c r="C73" s="48" t="s">
        <v>3276</v>
      </c>
      <c r="D73" s="59" t="s">
        <v>2770</v>
      </c>
      <c r="E73" s="45" t="s">
        <v>3336</v>
      </c>
      <c r="F73" s="49">
        <v>44073</v>
      </c>
      <c r="G73" s="50"/>
      <c r="H73" s="50"/>
      <c r="I73" s="47"/>
      <c r="J73" s="47"/>
      <c r="K73" s="47"/>
      <c r="L73" s="47"/>
      <c r="M73" s="47">
        <v>3.5</v>
      </c>
      <c r="N73" s="47"/>
    </row>
    <row r="74" spans="1:14" x14ac:dyDescent="0.25">
      <c r="A74" s="56" t="s">
        <v>3008</v>
      </c>
      <c r="B74" s="48" t="s">
        <v>3237</v>
      </c>
      <c r="C74" s="48" t="s">
        <v>3248</v>
      </c>
      <c r="D74" s="59" t="s">
        <v>2771</v>
      </c>
      <c r="E74" s="45" t="s">
        <v>3336</v>
      </c>
      <c r="F74" s="49">
        <v>44074</v>
      </c>
      <c r="G74" s="50"/>
      <c r="H74" s="50"/>
      <c r="I74" s="47"/>
      <c r="J74" s="47"/>
      <c r="K74" s="47"/>
      <c r="L74" s="47"/>
      <c r="M74" s="47">
        <v>1.1499999999999999</v>
      </c>
      <c r="N74" s="47">
        <v>0.1</v>
      </c>
    </row>
    <row r="75" spans="1:14" x14ac:dyDescent="0.25">
      <c r="A75" s="56" t="s">
        <v>3009</v>
      </c>
      <c r="B75" s="48" t="s">
        <v>3237</v>
      </c>
      <c r="C75" s="48" t="s">
        <v>3277</v>
      </c>
      <c r="D75" s="59" t="s">
        <v>2772</v>
      </c>
      <c r="E75" s="45" t="s">
        <v>3336</v>
      </c>
      <c r="F75" s="49">
        <v>44077</v>
      </c>
      <c r="G75" s="50"/>
      <c r="H75" s="50"/>
      <c r="I75" s="47">
        <v>17.93</v>
      </c>
      <c r="J75" s="47">
        <v>2.44</v>
      </c>
      <c r="K75" s="47"/>
      <c r="L75" s="47"/>
      <c r="M75" s="47"/>
      <c r="N75" s="47"/>
    </row>
    <row r="76" spans="1:14" x14ac:dyDescent="0.25">
      <c r="A76" s="48" t="s">
        <v>3010</v>
      </c>
      <c r="B76" s="48" t="s">
        <v>3426</v>
      </c>
      <c r="C76" s="48" t="s">
        <v>3278</v>
      </c>
      <c r="D76" s="59" t="s">
        <v>2773</v>
      </c>
      <c r="E76" s="45" t="s">
        <v>3336</v>
      </c>
      <c r="F76" s="49">
        <v>44077</v>
      </c>
      <c r="G76" s="50"/>
      <c r="H76" s="50"/>
      <c r="I76" s="47"/>
      <c r="J76" s="47"/>
      <c r="K76" s="47"/>
      <c r="L76" s="47"/>
      <c r="M76" s="47">
        <v>2.71</v>
      </c>
      <c r="N76" s="47"/>
    </row>
    <row r="77" spans="1:14" x14ac:dyDescent="0.25">
      <c r="A77" s="48" t="s">
        <v>3011</v>
      </c>
      <c r="B77" s="48" t="s">
        <v>3426</v>
      </c>
      <c r="C77" s="48" t="s">
        <v>3272</v>
      </c>
      <c r="D77" s="59" t="s">
        <v>3354</v>
      </c>
      <c r="E77" s="45" t="s">
        <v>3336</v>
      </c>
      <c r="F77" s="49">
        <v>44084</v>
      </c>
      <c r="G77" s="50"/>
      <c r="H77" s="50"/>
      <c r="I77" s="47">
        <v>2.2799999999999998</v>
      </c>
      <c r="J77" s="47">
        <v>4.22</v>
      </c>
      <c r="K77" s="47"/>
      <c r="L77" s="47"/>
      <c r="M77" s="47"/>
      <c r="N77" s="47"/>
    </row>
    <row r="78" spans="1:14" x14ac:dyDescent="0.25">
      <c r="A78" s="56" t="s">
        <v>3012</v>
      </c>
      <c r="B78" s="48" t="s">
        <v>3238</v>
      </c>
      <c r="C78" s="48" t="s">
        <v>3264</v>
      </c>
      <c r="D78" s="59" t="s">
        <v>2774</v>
      </c>
      <c r="E78" s="45" t="s">
        <v>3336</v>
      </c>
      <c r="F78" s="49">
        <v>44097</v>
      </c>
      <c r="G78" s="50"/>
      <c r="H78" s="50"/>
      <c r="I78" s="47">
        <v>164.94</v>
      </c>
      <c r="J78" s="47">
        <v>54.98</v>
      </c>
      <c r="K78" s="47"/>
      <c r="L78" s="47"/>
      <c r="M78" s="47"/>
      <c r="N78" s="47"/>
    </row>
    <row r="79" spans="1:14" x14ac:dyDescent="0.25">
      <c r="A79" s="48" t="s">
        <v>3013</v>
      </c>
      <c r="B79" s="48" t="s">
        <v>3426</v>
      </c>
      <c r="C79" s="48" t="s">
        <v>3279</v>
      </c>
      <c r="D79" s="59" t="s">
        <v>3355</v>
      </c>
      <c r="E79" s="45" t="s">
        <v>3336</v>
      </c>
      <c r="F79" s="49">
        <v>44097</v>
      </c>
      <c r="G79" s="50"/>
      <c r="H79" s="50"/>
      <c r="I79" s="47">
        <v>0.64</v>
      </c>
      <c r="J79" s="47">
        <v>1.9</v>
      </c>
      <c r="K79" s="47"/>
      <c r="L79" s="47"/>
      <c r="M79" s="47"/>
      <c r="N79" s="47"/>
    </row>
    <row r="80" spans="1:14" x14ac:dyDescent="0.25">
      <c r="A80" s="48" t="s">
        <v>3014</v>
      </c>
      <c r="B80" s="48" t="s">
        <v>3239</v>
      </c>
      <c r="C80" s="48" t="s">
        <v>3262</v>
      </c>
      <c r="D80" s="59" t="s">
        <v>2775</v>
      </c>
      <c r="E80" s="45" t="s">
        <v>3336</v>
      </c>
      <c r="F80" s="50">
        <v>44098</v>
      </c>
      <c r="G80" s="50"/>
      <c r="H80" s="50"/>
      <c r="I80" s="47"/>
      <c r="J80" s="47"/>
      <c r="K80" s="47">
        <v>1.36</v>
      </c>
      <c r="L80" s="47"/>
      <c r="M80" s="47">
        <v>1.36</v>
      </c>
      <c r="N80" s="47"/>
    </row>
    <row r="81" spans="1:14" x14ac:dyDescent="0.25">
      <c r="A81" s="48" t="s">
        <v>2952</v>
      </c>
      <c r="B81" s="48" t="s">
        <v>3237</v>
      </c>
      <c r="C81" s="48" t="s">
        <v>3253</v>
      </c>
      <c r="D81" s="59" t="s">
        <v>2776</v>
      </c>
      <c r="E81" s="45" t="s">
        <v>3336</v>
      </c>
      <c r="F81" s="49">
        <v>44098</v>
      </c>
      <c r="G81" s="50"/>
      <c r="H81" s="50"/>
      <c r="I81" s="47"/>
      <c r="J81" s="47"/>
      <c r="K81" s="47"/>
      <c r="L81" s="47"/>
      <c r="M81" s="47">
        <v>1.2</v>
      </c>
      <c r="N81" s="47"/>
    </row>
    <row r="82" spans="1:14" x14ac:dyDescent="0.25">
      <c r="A82" s="48" t="s">
        <v>3015</v>
      </c>
      <c r="B82" s="48" t="s">
        <v>3426</v>
      </c>
      <c r="C82" s="48" t="s">
        <v>3280</v>
      </c>
      <c r="D82" s="59" t="s">
        <v>3356</v>
      </c>
      <c r="E82" s="45" t="s">
        <v>3336</v>
      </c>
      <c r="F82" s="49">
        <v>44098</v>
      </c>
      <c r="G82" s="50"/>
      <c r="H82" s="50"/>
      <c r="I82" s="47">
        <v>2.95</v>
      </c>
      <c r="J82" s="47">
        <v>19.75</v>
      </c>
      <c r="K82" s="47"/>
      <c r="L82" s="47"/>
      <c r="M82" s="47"/>
      <c r="N82" s="47"/>
    </row>
    <row r="83" spans="1:14" x14ac:dyDescent="0.25">
      <c r="A83" s="48" t="s">
        <v>3016</v>
      </c>
      <c r="B83" s="48" t="s">
        <v>3426</v>
      </c>
      <c r="C83" s="48" t="s">
        <v>3278</v>
      </c>
      <c r="D83" s="59" t="s">
        <v>3357</v>
      </c>
      <c r="E83" s="45" t="s">
        <v>3336</v>
      </c>
      <c r="F83" s="49">
        <v>44098</v>
      </c>
      <c r="G83" s="50"/>
      <c r="H83" s="50"/>
      <c r="I83" s="47">
        <v>51.38</v>
      </c>
      <c r="J83" s="47">
        <v>0</v>
      </c>
      <c r="K83" s="47"/>
      <c r="L83" s="47"/>
      <c r="M83" s="47"/>
      <c r="N83" s="47"/>
    </row>
    <row r="84" spans="1:14" x14ac:dyDescent="0.25">
      <c r="A84" s="56" t="s">
        <v>3017</v>
      </c>
      <c r="B84" s="48" t="s">
        <v>1123</v>
      </c>
      <c r="C84" s="48" t="s">
        <v>1030</v>
      </c>
      <c r="D84" s="59" t="s">
        <v>2777</v>
      </c>
      <c r="E84" s="45" t="s">
        <v>3336</v>
      </c>
      <c r="F84" s="49">
        <v>44105</v>
      </c>
      <c r="G84" s="50"/>
      <c r="H84" s="50"/>
      <c r="I84" s="47"/>
      <c r="J84" s="47"/>
      <c r="K84" s="47"/>
      <c r="L84" s="47"/>
      <c r="M84" s="47">
        <v>7.5</v>
      </c>
      <c r="N84" s="47"/>
    </row>
    <row r="85" spans="1:14" x14ac:dyDescent="0.25">
      <c r="A85" s="43" t="s">
        <v>3018</v>
      </c>
      <c r="B85" s="43" t="s">
        <v>1123</v>
      </c>
      <c r="C85" s="43" t="s">
        <v>3281</v>
      </c>
      <c r="D85" s="58" t="s">
        <v>2778</v>
      </c>
      <c r="E85" s="45" t="s">
        <v>3336</v>
      </c>
      <c r="F85" s="46">
        <v>44106</v>
      </c>
      <c r="G85" s="44"/>
      <c r="H85" s="46"/>
      <c r="I85" s="47">
        <v>14.76</v>
      </c>
      <c r="J85" s="47">
        <v>83.68</v>
      </c>
      <c r="K85" s="47"/>
      <c r="L85" s="47"/>
      <c r="M85" s="47"/>
      <c r="N85" s="47"/>
    </row>
    <row r="86" spans="1:14" x14ac:dyDescent="0.25">
      <c r="A86" s="43" t="s">
        <v>3019</v>
      </c>
      <c r="B86" s="43" t="s">
        <v>3237</v>
      </c>
      <c r="C86" s="43" t="s">
        <v>3252</v>
      </c>
      <c r="D86" s="58" t="s">
        <v>2779</v>
      </c>
      <c r="E86" s="45" t="s">
        <v>3336</v>
      </c>
      <c r="F86" s="46">
        <v>44127</v>
      </c>
      <c r="G86" s="44"/>
      <c r="H86" s="46"/>
      <c r="I86" s="47">
        <v>14.89</v>
      </c>
      <c r="J86" s="47">
        <v>40.26</v>
      </c>
      <c r="K86" s="47"/>
      <c r="L86" s="47"/>
      <c r="M86" s="47"/>
      <c r="N86" s="47"/>
    </row>
    <row r="87" spans="1:14" x14ac:dyDescent="0.25">
      <c r="A87" s="56" t="s">
        <v>3020</v>
      </c>
      <c r="B87" s="48" t="s">
        <v>3238</v>
      </c>
      <c r="C87" s="48" t="s">
        <v>3264</v>
      </c>
      <c r="D87" s="59" t="s">
        <v>2774</v>
      </c>
      <c r="E87" s="45" t="s">
        <v>3336</v>
      </c>
      <c r="F87" s="49">
        <v>44131</v>
      </c>
      <c r="G87" s="50"/>
      <c r="H87" s="50"/>
      <c r="I87" s="47">
        <v>160.94999999999999</v>
      </c>
      <c r="J87" s="47">
        <v>61.73</v>
      </c>
      <c r="K87" s="47"/>
      <c r="L87" s="47"/>
      <c r="M87" s="47"/>
      <c r="N87" s="47"/>
    </row>
    <row r="88" spans="1:14" x14ac:dyDescent="0.25">
      <c r="A88" s="56" t="s">
        <v>3021</v>
      </c>
      <c r="B88" s="48" t="s">
        <v>1123</v>
      </c>
      <c r="C88" s="48" t="s">
        <v>3271</v>
      </c>
      <c r="D88" s="59" t="s">
        <v>2777</v>
      </c>
      <c r="E88" s="45" t="s">
        <v>3336</v>
      </c>
      <c r="F88" s="49">
        <v>44132</v>
      </c>
      <c r="G88" s="50"/>
      <c r="H88" s="50"/>
      <c r="I88" s="47"/>
      <c r="J88" s="47"/>
      <c r="K88" s="47"/>
      <c r="L88" s="47"/>
      <c r="M88" s="47">
        <v>7.5</v>
      </c>
      <c r="N88" s="47"/>
    </row>
    <row r="89" spans="1:14" x14ac:dyDescent="0.25">
      <c r="A89" s="56" t="s">
        <v>3022</v>
      </c>
      <c r="B89" s="48" t="s">
        <v>3238</v>
      </c>
      <c r="C89" s="48" t="s">
        <v>3282</v>
      </c>
      <c r="D89" s="59" t="s">
        <v>2780</v>
      </c>
      <c r="E89" s="45" t="s">
        <v>3336</v>
      </c>
      <c r="F89" s="49">
        <v>44132</v>
      </c>
      <c r="G89" s="50"/>
      <c r="H89" s="50"/>
      <c r="I89" s="47">
        <v>30.8</v>
      </c>
      <c r="J89" s="47">
        <v>4.2</v>
      </c>
      <c r="K89" s="47"/>
      <c r="L89" s="47"/>
      <c r="M89" s="47"/>
      <c r="N89" s="47"/>
    </row>
    <row r="90" spans="1:14" x14ac:dyDescent="0.25">
      <c r="A90" s="48" t="s">
        <v>3023</v>
      </c>
      <c r="B90" s="48" t="s">
        <v>3237</v>
      </c>
      <c r="C90" s="48" t="s">
        <v>3277</v>
      </c>
      <c r="D90" s="59" t="s">
        <v>2781</v>
      </c>
      <c r="E90" s="45" t="s">
        <v>3336</v>
      </c>
      <c r="F90" s="49">
        <v>44132</v>
      </c>
      <c r="G90" s="50"/>
      <c r="H90" s="50"/>
      <c r="I90" s="47">
        <v>3.85</v>
      </c>
      <c r="J90" s="47">
        <v>0.33</v>
      </c>
      <c r="K90" s="47"/>
      <c r="L90" s="47"/>
      <c r="M90" s="47"/>
      <c r="N90" s="47"/>
    </row>
    <row r="91" spans="1:14" x14ac:dyDescent="0.25">
      <c r="A91" s="56" t="s">
        <v>3024</v>
      </c>
      <c r="B91" s="48" t="s">
        <v>3237</v>
      </c>
      <c r="C91" s="48" t="s">
        <v>3283</v>
      </c>
      <c r="D91" s="59" t="s">
        <v>2782</v>
      </c>
      <c r="E91" s="45" t="s">
        <v>3336</v>
      </c>
      <c r="F91" s="49">
        <v>44132</v>
      </c>
      <c r="G91" s="50"/>
      <c r="H91" s="50"/>
      <c r="I91" s="47">
        <v>255.68</v>
      </c>
      <c r="J91" s="47">
        <v>16.32</v>
      </c>
      <c r="K91" s="47"/>
      <c r="L91" s="47"/>
      <c r="M91" s="47"/>
      <c r="N91" s="47"/>
    </row>
    <row r="92" spans="1:14" x14ac:dyDescent="0.25">
      <c r="A92" s="48" t="s">
        <v>3025</v>
      </c>
      <c r="B92" s="48" t="s">
        <v>3426</v>
      </c>
      <c r="C92" s="48" t="s">
        <v>3284</v>
      </c>
      <c r="D92" s="59" t="s">
        <v>3358</v>
      </c>
      <c r="E92" s="45" t="s">
        <v>3336</v>
      </c>
      <c r="F92" s="49">
        <v>44144</v>
      </c>
      <c r="G92" s="50"/>
      <c r="H92" s="50"/>
      <c r="I92" s="47">
        <v>0</v>
      </c>
      <c r="J92" s="47">
        <v>5.7</v>
      </c>
      <c r="K92" s="47"/>
      <c r="L92" s="47"/>
      <c r="M92" s="47"/>
      <c r="N92" s="47"/>
    </row>
    <row r="93" spans="1:14" x14ac:dyDescent="0.25">
      <c r="A93" s="43" t="s">
        <v>3026</v>
      </c>
      <c r="B93" s="43" t="s">
        <v>3237</v>
      </c>
      <c r="C93" s="43" t="s">
        <v>3285</v>
      </c>
      <c r="D93" s="58" t="s">
        <v>2783</v>
      </c>
      <c r="E93" s="45" t="s">
        <v>3336</v>
      </c>
      <c r="F93" s="46">
        <v>44145</v>
      </c>
      <c r="G93" s="44"/>
      <c r="H93" s="46"/>
      <c r="I93" s="47">
        <v>295.42</v>
      </c>
      <c r="J93" s="47">
        <v>73.86</v>
      </c>
      <c r="K93" s="47"/>
      <c r="L93" s="47"/>
      <c r="M93" s="47"/>
      <c r="N93" s="47"/>
    </row>
    <row r="94" spans="1:14" x14ac:dyDescent="0.25">
      <c r="A94" s="56" t="s">
        <v>3027</v>
      </c>
      <c r="B94" s="48" t="s">
        <v>3237</v>
      </c>
      <c r="C94" s="48" t="s">
        <v>3286</v>
      </c>
      <c r="D94" s="59" t="s">
        <v>2784</v>
      </c>
      <c r="E94" s="45" t="s">
        <v>3336</v>
      </c>
      <c r="F94" s="49">
        <v>44146</v>
      </c>
      <c r="G94" s="50"/>
      <c r="H94" s="50"/>
      <c r="I94" s="47">
        <v>54.94</v>
      </c>
      <c r="J94" s="47">
        <v>27.06</v>
      </c>
      <c r="K94" s="47"/>
      <c r="L94" s="47"/>
      <c r="M94" s="47"/>
      <c r="N94" s="47"/>
    </row>
    <row r="95" spans="1:14" x14ac:dyDescent="0.25">
      <c r="A95" s="43" t="s">
        <v>3028</v>
      </c>
      <c r="B95" s="43" t="s">
        <v>3237</v>
      </c>
      <c r="C95" s="43" t="s">
        <v>3244</v>
      </c>
      <c r="D95" s="58" t="s">
        <v>2785</v>
      </c>
      <c r="E95" s="45" t="s">
        <v>3336</v>
      </c>
      <c r="F95" s="46">
        <v>44148</v>
      </c>
      <c r="G95" s="44"/>
      <c r="H95" s="46"/>
      <c r="I95" s="47">
        <v>267.12</v>
      </c>
      <c r="J95" s="47">
        <v>17.05</v>
      </c>
      <c r="K95" s="47"/>
      <c r="L95" s="47"/>
      <c r="M95" s="47"/>
      <c r="N95" s="47"/>
    </row>
    <row r="96" spans="1:14" x14ac:dyDescent="0.25">
      <c r="A96" s="56" t="s">
        <v>3001</v>
      </c>
      <c r="B96" s="48" t="s">
        <v>3237</v>
      </c>
      <c r="C96" s="48" t="s">
        <v>3245</v>
      </c>
      <c r="D96" s="59" t="s">
        <v>2786</v>
      </c>
      <c r="E96" s="45" t="s">
        <v>3336</v>
      </c>
      <c r="F96" s="49">
        <v>44158</v>
      </c>
      <c r="G96" s="50"/>
      <c r="H96" s="50"/>
      <c r="I96" s="47">
        <v>2.4</v>
      </c>
      <c r="J96" s="47">
        <v>0.29699999999999999</v>
      </c>
      <c r="K96" s="47"/>
      <c r="L96" s="47"/>
      <c r="M96" s="47"/>
      <c r="N96" s="47"/>
    </row>
    <row r="97" spans="1:14" x14ac:dyDescent="0.25">
      <c r="A97" s="48" t="s">
        <v>3029</v>
      </c>
      <c r="B97" s="48" t="s">
        <v>3239</v>
      </c>
      <c r="C97" s="48" t="s">
        <v>3287</v>
      </c>
      <c r="D97" s="59" t="s">
        <v>2787</v>
      </c>
      <c r="E97" s="45" t="s">
        <v>3336</v>
      </c>
      <c r="F97" s="49">
        <v>44169</v>
      </c>
      <c r="G97" s="50"/>
      <c r="H97" s="50"/>
      <c r="I97" s="47"/>
      <c r="J97" s="47"/>
      <c r="K97" s="47">
        <v>260</v>
      </c>
      <c r="L97" s="47"/>
      <c r="M97" s="47">
        <v>4.75</v>
      </c>
      <c r="N97" s="47"/>
    </row>
    <row r="98" spans="1:14" x14ac:dyDescent="0.25">
      <c r="A98" s="48" t="s">
        <v>3030</v>
      </c>
      <c r="B98" s="48" t="s">
        <v>3426</v>
      </c>
      <c r="C98" s="48" t="s">
        <v>3254</v>
      </c>
      <c r="D98" s="59" t="s">
        <v>3359</v>
      </c>
      <c r="E98" s="45" t="s">
        <v>3336</v>
      </c>
      <c r="F98" s="49">
        <v>44173</v>
      </c>
      <c r="G98" s="50"/>
      <c r="H98" s="50"/>
      <c r="I98" s="47">
        <v>38.06</v>
      </c>
      <c r="J98" s="47">
        <v>26.44</v>
      </c>
      <c r="K98" s="47"/>
      <c r="L98" s="47"/>
      <c r="M98" s="47"/>
      <c r="N98" s="47"/>
    </row>
    <row r="99" spans="1:14" x14ac:dyDescent="0.25">
      <c r="A99" s="43" t="s">
        <v>3031</v>
      </c>
      <c r="B99" s="43" t="s">
        <v>3237</v>
      </c>
      <c r="C99" s="43" t="s">
        <v>3270</v>
      </c>
      <c r="D99" s="58" t="s">
        <v>2788</v>
      </c>
      <c r="E99" s="45" t="s">
        <v>3336</v>
      </c>
      <c r="F99" s="46">
        <v>44174</v>
      </c>
      <c r="G99" s="44"/>
      <c r="H99" s="46"/>
      <c r="I99" s="47"/>
      <c r="J99" s="47"/>
      <c r="K99" s="47"/>
      <c r="L99" s="47"/>
      <c r="M99" s="47">
        <v>1.65</v>
      </c>
      <c r="N99" s="47"/>
    </row>
    <row r="100" spans="1:14" x14ac:dyDescent="0.25">
      <c r="A100" s="48" t="s">
        <v>3032</v>
      </c>
      <c r="B100" s="48" t="s">
        <v>3426</v>
      </c>
      <c r="C100" s="48" t="s">
        <v>3260</v>
      </c>
      <c r="D100" s="59" t="s">
        <v>3360</v>
      </c>
      <c r="E100" s="45" t="s">
        <v>3336</v>
      </c>
      <c r="F100" s="49">
        <v>44175</v>
      </c>
      <c r="G100" s="50"/>
      <c r="H100" s="50"/>
      <c r="I100" s="47">
        <v>29.17</v>
      </c>
      <c r="J100" s="47">
        <v>4.75</v>
      </c>
      <c r="K100" s="47"/>
      <c r="L100" s="47"/>
      <c r="M100" s="47"/>
      <c r="N100" s="47"/>
    </row>
    <row r="101" spans="1:14" x14ac:dyDescent="0.25">
      <c r="A101" s="56" t="s">
        <v>3033</v>
      </c>
      <c r="B101" s="48" t="s">
        <v>3237</v>
      </c>
      <c r="C101" s="48" t="s">
        <v>3252</v>
      </c>
      <c r="D101" s="59" t="s">
        <v>2789</v>
      </c>
      <c r="E101" s="45" t="s">
        <v>3336</v>
      </c>
      <c r="F101" s="49">
        <v>44179</v>
      </c>
      <c r="G101" s="50"/>
      <c r="H101" s="50"/>
      <c r="I101" s="47">
        <v>44.16</v>
      </c>
      <c r="J101" s="47">
        <v>11.73</v>
      </c>
      <c r="K101" s="47"/>
      <c r="L101" s="47"/>
      <c r="M101" s="47"/>
      <c r="N101" s="47"/>
    </row>
    <row r="102" spans="1:14" x14ac:dyDescent="0.25">
      <c r="A102" s="48" t="s">
        <v>3034</v>
      </c>
      <c r="B102" s="48" t="s">
        <v>3426</v>
      </c>
      <c r="C102" s="48" t="s">
        <v>3288</v>
      </c>
      <c r="D102" s="59" t="s">
        <v>3421</v>
      </c>
      <c r="E102" s="45" t="s">
        <v>3336</v>
      </c>
      <c r="F102" s="49">
        <v>44181</v>
      </c>
      <c r="G102" s="50"/>
      <c r="H102" s="50"/>
      <c r="I102" s="47">
        <v>92.05</v>
      </c>
      <c r="J102" s="47">
        <v>9.1</v>
      </c>
      <c r="K102" s="47"/>
      <c r="L102" s="47"/>
      <c r="M102" s="47"/>
      <c r="N102" s="47"/>
    </row>
    <row r="103" spans="1:14" x14ac:dyDescent="0.25">
      <c r="A103" s="48" t="s">
        <v>3035</v>
      </c>
      <c r="B103" s="48" t="s">
        <v>3426</v>
      </c>
      <c r="C103" s="48" t="s">
        <v>3243</v>
      </c>
      <c r="D103" s="59" t="s">
        <v>3361</v>
      </c>
      <c r="E103" s="45" t="s">
        <v>3336</v>
      </c>
      <c r="F103" s="49">
        <v>44203</v>
      </c>
      <c r="G103" s="50"/>
      <c r="H103" s="50"/>
      <c r="I103" s="47">
        <v>33.18</v>
      </c>
      <c r="J103" s="47">
        <v>12.9</v>
      </c>
      <c r="K103" s="47"/>
      <c r="L103" s="47"/>
      <c r="M103" s="47"/>
      <c r="N103" s="47"/>
    </row>
    <row r="104" spans="1:14" x14ac:dyDescent="0.25">
      <c r="A104" s="56" t="s">
        <v>3036</v>
      </c>
      <c r="B104" s="48" t="s">
        <v>3237</v>
      </c>
      <c r="C104" s="48" t="s">
        <v>3262</v>
      </c>
      <c r="D104" s="59" t="s">
        <v>2790</v>
      </c>
      <c r="E104" s="45" t="s">
        <v>3336</v>
      </c>
      <c r="F104" s="49">
        <v>44217</v>
      </c>
      <c r="G104" s="50"/>
      <c r="H104" s="50"/>
      <c r="I104" s="47">
        <v>66.77</v>
      </c>
      <c r="J104" s="47">
        <v>21.6</v>
      </c>
      <c r="K104" s="47"/>
      <c r="L104" s="47"/>
      <c r="M104" s="47"/>
      <c r="N104" s="47"/>
    </row>
    <row r="105" spans="1:14" x14ac:dyDescent="0.25">
      <c r="A105" s="48" t="s">
        <v>3037</v>
      </c>
      <c r="B105" s="48" t="s">
        <v>3426</v>
      </c>
      <c r="C105" s="48" t="s">
        <v>3280</v>
      </c>
      <c r="D105" s="59" t="s">
        <v>3362</v>
      </c>
      <c r="E105" s="45" t="s">
        <v>3336</v>
      </c>
      <c r="F105" s="49">
        <v>44222</v>
      </c>
      <c r="G105" s="50"/>
      <c r="H105" s="50"/>
      <c r="I105" s="47">
        <v>38.9</v>
      </c>
      <c r="J105" s="47">
        <v>6.33</v>
      </c>
      <c r="K105" s="47"/>
      <c r="L105" s="47"/>
      <c r="M105" s="47">
        <v>3.3</v>
      </c>
      <c r="N105" s="47"/>
    </row>
    <row r="106" spans="1:14" s="81" customFormat="1" x14ac:dyDescent="0.25">
      <c r="A106" s="74" t="s">
        <v>3038</v>
      </c>
      <c r="B106" s="75" t="s">
        <v>3237</v>
      </c>
      <c r="C106" s="75" t="s">
        <v>3258</v>
      </c>
      <c r="D106" s="76" t="s">
        <v>2791</v>
      </c>
      <c r="E106" s="77" t="s">
        <v>3336</v>
      </c>
      <c r="F106" s="78">
        <v>44223</v>
      </c>
      <c r="G106" s="79"/>
      <c r="H106" s="79"/>
      <c r="I106" s="80"/>
      <c r="J106" s="80"/>
      <c r="K106" s="80"/>
      <c r="L106" s="80"/>
      <c r="M106" s="80">
        <v>4.8</v>
      </c>
      <c r="N106" s="80"/>
    </row>
    <row r="107" spans="1:14" x14ac:dyDescent="0.25">
      <c r="A107" s="48" t="s">
        <v>3039</v>
      </c>
      <c r="B107" s="48" t="s">
        <v>3426</v>
      </c>
      <c r="C107" s="48" t="s">
        <v>3260</v>
      </c>
      <c r="D107" s="59" t="s">
        <v>2792</v>
      </c>
      <c r="E107" s="45" t="s">
        <v>3336</v>
      </c>
      <c r="F107" s="49">
        <v>44225</v>
      </c>
      <c r="G107" s="50"/>
      <c r="H107" s="50"/>
      <c r="I107" s="47">
        <v>167.48</v>
      </c>
      <c r="J107" s="47">
        <v>38</v>
      </c>
      <c r="K107" s="47"/>
      <c r="L107" s="47"/>
      <c r="M107" s="47"/>
      <c r="N107" s="47"/>
    </row>
    <row r="108" spans="1:14" x14ac:dyDescent="0.25">
      <c r="A108" s="56" t="s">
        <v>3040</v>
      </c>
      <c r="B108" s="48" t="s">
        <v>3237</v>
      </c>
      <c r="C108" s="48" t="s">
        <v>3271</v>
      </c>
      <c r="D108" s="59" t="s">
        <v>2793</v>
      </c>
      <c r="E108" s="45" t="s">
        <v>3336</v>
      </c>
      <c r="F108" s="49">
        <v>44229</v>
      </c>
      <c r="G108" s="50"/>
      <c r="H108" s="50"/>
      <c r="I108" s="47">
        <v>27.79</v>
      </c>
      <c r="J108" s="47">
        <v>5.0999999999999996</v>
      </c>
      <c r="K108" s="47"/>
      <c r="L108" s="47"/>
      <c r="M108" s="47"/>
      <c r="N108" s="47"/>
    </row>
    <row r="109" spans="1:14" x14ac:dyDescent="0.25">
      <c r="A109" s="48" t="s">
        <v>3041</v>
      </c>
      <c r="B109" s="48" t="s">
        <v>3426</v>
      </c>
      <c r="C109" s="48" t="s">
        <v>3259</v>
      </c>
      <c r="D109" s="59" t="s">
        <v>2794</v>
      </c>
      <c r="E109" s="45" t="s">
        <v>3336</v>
      </c>
      <c r="F109" s="49">
        <v>44235</v>
      </c>
      <c r="G109" s="50"/>
      <c r="H109" s="50"/>
      <c r="I109" s="47"/>
      <c r="J109" s="47"/>
      <c r="K109" s="47"/>
      <c r="L109" s="47"/>
      <c r="M109" s="47">
        <v>1.4</v>
      </c>
      <c r="N109" s="47">
        <v>0.6</v>
      </c>
    </row>
    <row r="110" spans="1:14" x14ac:dyDescent="0.25">
      <c r="A110" s="56" t="s">
        <v>3042</v>
      </c>
      <c r="B110" s="48" t="s">
        <v>1123</v>
      </c>
      <c r="C110" s="48" t="s">
        <v>1030</v>
      </c>
      <c r="D110" s="59" t="s">
        <v>2795</v>
      </c>
      <c r="E110" s="45" t="s">
        <v>3336</v>
      </c>
      <c r="F110" s="49">
        <v>44237</v>
      </c>
      <c r="G110" s="50"/>
      <c r="H110" s="50"/>
      <c r="I110" s="47"/>
      <c r="J110" s="47"/>
      <c r="K110" s="47"/>
      <c r="L110" s="47"/>
      <c r="M110" s="47">
        <v>0.1</v>
      </c>
      <c r="N110" s="47"/>
    </row>
    <row r="111" spans="1:14" x14ac:dyDescent="0.25">
      <c r="A111" s="56" t="s">
        <v>3043</v>
      </c>
      <c r="B111" s="48" t="s">
        <v>3238</v>
      </c>
      <c r="C111" s="48" t="s">
        <v>3289</v>
      </c>
      <c r="D111" s="59" t="s">
        <v>2796</v>
      </c>
      <c r="E111" s="45" t="s">
        <v>3336</v>
      </c>
      <c r="F111" s="49">
        <v>44237</v>
      </c>
      <c r="G111" s="50"/>
      <c r="H111" s="50"/>
      <c r="I111" s="47">
        <v>192.16</v>
      </c>
      <c r="J111" s="47">
        <v>15.84</v>
      </c>
      <c r="K111" s="47"/>
      <c r="L111" s="47"/>
      <c r="M111" s="47"/>
      <c r="N111" s="47"/>
    </row>
    <row r="112" spans="1:14" x14ac:dyDescent="0.25">
      <c r="A112" s="56" t="s">
        <v>3044</v>
      </c>
      <c r="B112" s="48" t="s">
        <v>3238</v>
      </c>
      <c r="C112" s="48" t="s">
        <v>3251</v>
      </c>
      <c r="D112" s="59" t="s">
        <v>2797</v>
      </c>
      <c r="E112" s="45" t="s">
        <v>3336</v>
      </c>
      <c r="F112" s="49">
        <v>44237</v>
      </c>
      <c r="G112" s="50"/>
      <c r="H112" s="50"/>
      <c r="I112" s="47"/>
      <c r="J112" s="47"/>
      <c r="K112" s="47"/>
      <c r="L112" s="47"/>
      <c r="M112" s="47">
        <v>2.5</v>
      </c>
      <c r="N112" s="47"/>
    </row>
    <row r="113" spans="1:14" x14ac:dyDescent="0.25">
      <c r="A113" s="48" t="s">
        <v>3045</v>
      </c>
      <c r="B113" s="48" t="s">
        <v>3426</v>
      </c>
      <c r="C113" s="48" t="s">
        <v>3268</v>
      </c>
      <c r="D113" s="59" t="s">
        <v>3363</v>
      </c>
      <c r="E113" s="45" t="s">
        <v>3336</v>
      </c>
      <c r="F113" s="49">
        <v>44240</v>
      </c>
      <c r="G113" s="50"/>
      <c r="H113" s="50"/>
      <c r="I113" s="47">
        <v>2.52</v>
      </c>
      <c r="J113" s="47">
        <v>1.41</v>
      </c>
      <c r="K113" s="47"/>
      <c r="L113" s="47"/>
      <c r="M113" s="47"/>
      <c r="N113" s="47"/>
    </row>
    <row r="114" spans="1:14" x14ac:dyDescent="0.25">
      <c r="A114" s="56" t="s">
        <v>3046</v>
      </c>
      <c r="B114" s="48" t="s">
        <v>3237</v>
      </c>
      <c r="C114" s="48" t="s">
        <v>3244</v>
      </c>
      <c r="D114" s="59" t="s">
        <v>2798</v>
      </c>
      <c r="E114" s="45" t="s">
        <v>3336</v>
      </c>
      <c r="F114" s="49">
        <v>44242</v>
      </c>
      <c r="G114" s="50"/>
      <c r="H114" s="50"/>
      <c r="I114" s="47"/>
      <c r="J114" s="47"/>
      <c r="K114" s="47"/>
      <c r="L114" s="47"/>
      <c r="M114" s="47"/>
      <c r="N114" s="47">
        <v>0.25</v>
      </c>
    </row>
    <row r="115" spans="1:14" x14ac:dyDescent="0.25">
      <c r="A115" s="43" t="s">
        <v>3047</v>
      </c>
      <c r="B115" s="43" t="s">
        <v>3238</v>
      </c>
      <c r="C115" s="43" t="s">
        <v>3264</v>
      </c>
      <c r="D115" s="58" t="s">
        <v>2799</v>
      </c>
      <c r="E115" s="45" t="s">
        <v>3336</v>
      </c>
      <c r="F115" s="46">
        <v>44245</v>
      </c>
      <c r="G115" s="44"/>
      <c r="H115" s="46"/>
      <c r="I115" s="47">
        <v>51.7</v>
      </c>
      <c r="J115" s="47">
        <v>7.05</v>
      </c>
      <c r="K115" s="47"/>
      <c r="L115" s="47"/>
      <c r="M115" s="47"/>
      <c r="N115" s="47"/>
    </row>
    <row r="116" spans="1:14" x14ac:dyDescent="0.25">
      <c r="A116" s="56" t="s">
        <v>3008</v>
      </c>
      <c r="B116" s="48" t="s">
        <v>3237</v>
      </c>
      <c r="C116" s="48" t="s">
        <v>3290</v>
      </c>
      <c r="D116" s="59" t="s">
        <v>2800</v>
      </c>
      <c r="E116" s="45" t="s">
        <v>3336</v>
      </c>
      <c r="F116" s="49">
        <v>44251</v>
      </c>
      <c r="G116" s="50"/>
      <c r="H116" s="50"/>
      <c r="I116" s="47"/>
      <c r="J116" s="47"/>
      <c r="K116" s="47">
        <v>1.79</v>
      </c>
      <c r="L116" s="47"/>
      <c r="M116" s="47"/>
      <c r="N116" s="47"/>
    </row>
    <row r="117" spans="1:14" x14ac:dyDescent="0.25">
      <c r="A117" s="56" t="s">
        <v>3048</v>
      </c>
      <c r="B117" s="48" t="s">
        <v>3237</v>
      </c>
      <c r="C117" s="48" t="s">
        <v>3261</v>
      </c>
      <c r="D117" s="59" t="s">
        <v>2801</v>
      </c>
      <c r="E117" s="45" t="s">
        <v>3336</v>
      </c>
      <c r="F117" s="49">
        <v>44252</v>
      </c>
      <c r="G117" s="50"/>
      <c r="H117" s="50"/>
      <c r="I117" s="47">
        <v>31.52</v>
      </c>
      <c r="J117" s="47">
        <v>2.37</v>
      </c>
      <c r="K117" s="47"/>
      <c r="L117" s="47"/>
      <c r="M117" s="47"/>
      <c r="N117" s="47"/>
    </row>
    <row r="118" spans="1:14" x14ac:dyDescent="0.25">
      <c r="A118" s="56" t="s">
        <v>3049</v>
      </c>
      <c r="B118" s="48" t="s">
        <v>3237</v>
      </c>
      <c r="C118" s="48" t="s">
        <v>3291</v>
      </c>
      <c r="D118" s="59" t="s">
        <v>2802</v>
      </c>
      <c r="E118" s="45" t="s">
        <v>3336</v>
      </c>
      <c r="F118" s="49">
        <v>44263</v>
      </c>
      <c r="G118" s="50"/>
      <c r="H118" s="50"/>
      <c r="I118" s="47"/>
      <c r="J118" s="47"/>
      <c r="K118" s="47"/>
      <c r="L118" s="47"/>
      <c r="M118" s="47">
        <v>1.5</v>
      </c>
      <c r="N118" s="47">
        <v>0.5</v>
      </c>
    </row>
    <row r="119" spans="1:14" x14ac:dyDescent="0.25">
      <c r="A119" s="48" t="s">
        <v>3050</v>
      </c>
      <c r="B119" s="48" t="s">
        <v>3426</v>
      </c>
      <c r="C119" s="48" t="s">
        <v>3247</v>
      </c>
      <c r="D119" s="59" t="s">
        <v>3364</v>
      </c>
      <c r="E119" s="45" t="s">
        <v>3336</v>
      </c>
      <c r="F119" s="49">
        <v>44280</v>
      </c>
      <c r="G119" s="50"/>
      <c r="H119" s="50"/>
      <c r="I119" s="47"/>
      <c r="J119" s="47">
        <v>21.69</v>
      </c>
      <c r="K119" s="47"/>
      <c r="L119" s="47"/>
      <c r="M119" s="47"/>
      <c r="N119" s="47"/>
    </row>
    <row r="120" spans="1:14" x14ac:dyDescent="0.25">
      <c r="A120" s="56" t="s">
        <v>3051</v>
      </c>
      <c r="B120" s="48" t="s">
        <v>3237</v>
      </c>
      <c r="C120" s="48" t="s">
        <v>3283</v>
      </c>
      <c r="D120" s="59" t="s">
        <v>2782</v>
      </c>
      <c r="E120" s="45" t="s">
        <v>3336</v>
      </c>
      <c r="F120" s="49">
        <v>44284</v>
      </c>
      <c r="G120" s="50"/>
      <c r="H120" s="50"/>
      <c r="I120" s="47">
        <v>232.2</v>
      </c>
      <c r="J120" s="47">
        <v>25.8</v>
      </c>
      <c r="K120" s="47"/>
      <c r="L120" s="47"/>
      <c r="M120" s="47">
        <v>5.81</v>
      </c>
      <c r="N120" s="47"/>
    </row>
    <row r="121" spans="1:14" x14ac:dyDescent="0.25">
      <c r="A121" s="43" t="s">
        <v>3052</v>
      </c>
      <c r="B121" s="43" t="s">
        <v>3237</v>
      </c>
      <c r="C121" s="43" t="s">
        <v>3270</v>
      </c>
      <c r="D121" s="58" t="s">
        <v>2788</v>
      </c>
      <c r="E121" s="45" t="s">
        <v>3336</v>
      </c>
      <c r="F121" s="46">
        <v>44306</v>
      </c>
      <c r="G121" s="44"/>
      <c r="H121" s="46"/>
      <c r="I121" s="47"/>
      <c r="J121" s="47"/>
      <c r="K121" s="47"/>
      <c r="L121" s="47"/>
      <c r="M121" s="47">
        <v>0.86</v>
      </c>
      <c r="N121" s="47"/>
    </row>
    <row r="122" spans="1:14" x14ac:dyDescent="0.25">
      <c r="A122" s="56" t="s">
        <v>3053</v>
      </c>
      <c r="B122" s="48" t="s">
        <v>3237</v>
      </c>
      <c r="C122" s="48" t="s">
        <v>3244</v>
      </c>
      <c r="D122" s="59" t="s">
        <v>2803</v>
      </c>
      <c r="E122" s="45" t="s">
        <v>3336</v>
      </c>
      <c r="F122" s="49">
        <v>44307</v>
      </c>
      <c r="G122" s="50"/>
      <c r="H122" s="50"/>
      <c r="I122" s="47"/>
      <c r="J122" s="47"/>
      <c r="K122" s="47"/>
      <c r="L122" s="47"/>
      <c r="M122" s="47"/>
      <c r="N122" s="47">
        <v>1.5</v>
      </c>
    </row>
    <row r="123" spans="1:14" x14ac:dyDescent="0.25">
      <c r="A123" s="48" t="s">
        <v>3054</v>
      </c>
      <c r="B123" s="48" t="s">
        <v>3426</v>
      </c>
      <c r="C123" s="48" t="s">
        <v>3292</v>
      </c>
      <c r="D123" s="59" t="s">
        <v>3365</v>
      </c>
      <c r="E123" s="45" t="s">
        <v>3336</v>
      </c>
      <c r="F123" s="49">
        <v>44307</v>
      </c>
      <c r="G123" s="50"/>
      <c r="H123" s="50"/>
      <c r="I123" s="47">
        <v>10.119999999999999</v>
      </c>
      <c r="J123" s="47">
        <v>1.38</v>
      </c>
      <c r="K123" s="47"/>
      <c r="L123" s="47"/>
      <c r="M123" s="47"/>
      <c r="N123" s="47"/>
    </row>
    <row r="124" spans="1:14" x14ac:dyDescent="0.25">
      <c r="A124" s="48" t="s">
        <v>3055</v>
      </c>
      <c r="B124" s="48" t="s">
        <v>3426</v>
      </c>
      <c r="C124" s="48" t="s">
        <v>3280</v>
      </c>
      <c r="D124" s="59" t="s">
        <v>2804</v>
      </c>
      <c r="E124" s="45" t="s">
        <v>3336</v>
      </c>
      <c r="F124" s="49">
        <v>44313</v>
      </c>
      <c r="G124" s="50"/>
      <c r="H124" s="50"/>
      <c r="I124" s="47">
        <v>0.5</v>
      </c>
      <c r="J124" s="47">
        <v>9.42</v>
      </c>
      <c r="K124" s="47"/>
      <c r="L124" s="47"/>
      <c r="M124" s="47"/>
      <c r="N124" s="47"/>
    </row>
    <row r="125" spans="1:14" x14ac:dyDescent="0.25">
      <c r="A125" s="43" t="s">
        <v>3056</v>
      </c>
      <c r="B125" s="43" t="s">
        <v>3237</v>
      </c>
      <c r="C125" s="43" t="s">
        <v>3258</v>
      </c>
      <c r="D125" s="58" t="s">
        <v>2805</v>
      </c>
      <c r="E125" s="45" t="s">
        <v>3336</v>
      </c>
      <c r="F125" s="46">
        <v>44322</v>
      </c>
      <c r="G125" s="44"/>
      <c r="H125" s="46"/>
      <c r="I125" s="47"/>
      <c r="J125" s="47"/>
      <c r="K125" s="47"/>
      <c r="L125" s="47"/>
      <c r="M125" s="47">
        <v>0.75</v>
      </c>
      <c r="N125" s="47"/>
    </row>
    <row r="126" spans="1:14" x14ac:dyDescent="0.25">
      <c r="A126" s="43" t="s">
        <v>3057</v>
      </c>
      <c r="B126" s="43" t="s">
        <v>3237</v>
      </c>
      <c r="C126" s="43" t="s">
        <v>3271</v>
      </c>
      <c r="D126" s="58" t="s">
        <v>2793</v>
      </c>
      <c r="E126" s="45" t="s">
        <v>3336</v>
      </c>
      <c r="F126" s="51">
        <v>44323</v>
      </c>
      <c r="G126" s="44"/>
      <c r="H126" s="51"/>
      <c r="I126" s="47">
        <v>26.82</v>
      </c>
      <c r="J126" s="47">
        <v>5.1100000000000003</v>
      </c>
      <c r="K126" s="47"/>
      <c r="L126" s="47"/>
      <c r="M126" s="47"/>
      <c r="N126" s="47"/>
    </row>
    <row r="127" spans="1:14" x14ac:dyDescent="0.25">
      <c r="A127" s="56" t="s">
        <v>3058</v>
      </c>
      <c r="B127" s="48" t="s">
        <v>3237</v>
      </c>
      <c r="C127" s="48" t="s">
        <v>3241</v>
      </c>
      <c r="D127" s="59" t="s">
        <v>2806</v>
      </c>
      <c r="E127" s="45" t="s">
        <v>3336</v>
      </c>
      <c r="F127" s="49">
        <v>44327</v>
      </c>
      <c r="G127" s="50"/>
      <c r="H127" s="50"/>
      <c r="I127" s="47">
        <v>84.48</v>
      </c>
      <c r="J127" s="47">
        <v>43.52</v>
      </c>
      <c r="K127" s="47"/>
      <c r="L127" s="47"/>
      <c r="M127" s="47"/>
      <c r="N127" s="47"/>
    </row>
    <row r="128" spans="1:14" x14ac:dyDescent="0.25">
      <c r="A128" s="48" t="s">
        <v>3059</v>
      </c>
      <c r="B128" s="48" t="s">
        <v>3237</v>
      </c>
      <c r="C128" s="48" t="s">
        <v>3252</v>
      </c>
      <c r="D128" s="59" t="s">
        <v>2807</v>
      </c>
      <c r="E128" s="45" t="s">
        <v>3336</v>
      </c>
      <c r="F128" s="49">
        <v>44330</v>
      </c>
      <c r="G128" s="50"/>
      <c r="H128" s="50"/>
      <c r="I128" s="47"/>
      <c r="J128" s="47"/>
      <c r="K128" s="47"/>
      <c r="L128" s="47"/>
      <c r="M128" s="47">
        <v>2.52</v>
      </c>
      <c r="N128" s="47"/>
    </row>
    <row r="129" spans="1:14" x14ac:dyDescent="0.25">
      <c r="A129" s="43" t="s">
        <v>3060</v>
      </c>
      <c r="B129" s="43" t="s">
        <v>3237</v>
      </c>
      <c r="C129" s="43" t="s">
        <v>3262</v>
      </c>
      <c r="D129" s="58" t="s">
        <v>2808</v>
      </c>
      <c r="E129" s="45" t="s">
        <v>3336</v>
      </c>
      <c r="F129" s="46">
        <v>44334</v>
      </c>
      <c r="G129" s="44"/>
      <c r="H129" s="46"/>
      <c r="I129" s="47"/>
      <c r="J129" s="47">
        <v>32.6</v>
      </c>
      <c r="K129" s="47"/>
      <c r="L129" s="47"/>
      <c r="M129" s="47">
        <v>0.2</v>
      </c>
      <c r="N129" s="47"/>
    </row>
    <row r="130" spans="1:14" x14ac:dyDescent="0.25">
      <c r="A130" s="56" t="s">
        <v>3061</v>
      </c>
      <c r="B130" s="48" t="s">
        <v>3237</v>
      </c>
      <c r="C130" s="48" t="s">
        <v>3285</v>
      </c>
      <c r="D130" s="59" t="s">
        <v>2809</v>
      </c>
      <c r="E130" s="45" t="s">
        <v>3336</v>
      </c>
      <c r="F130" s="49">
        <v>44354</v>
      </c>
      <c r="G130" s="50"/>
      <c r="H130" s="50"/>
      <c r="I130" s="47"/>
      <c r="J130" s="47"/>
      <c r="K130" s="47"/>
      <c r="L130" s="47"/>
      <c r="M130" s="47">
        <v>4.6500000000000004</v>
      </c>
      <c r="N130" s="47"/>
    </row>
    <row r="131" spans="1:14" x14ac:dyDescent="0.25">
      <c r="A131" s="56" t="s">
        <v>3062</v>
      </c>
      <c r="B131" s="48" t="s">
        <v>3237</v>
      </c>
      <c r="C131" s="48" t="s">
        <v>3293</v>
      </c>
      <c r="D131" s="59" t="s">
        <v>2810</v>
      </c>
      <c r="E131" s="45" t="s">
        <v>3336</v>
      </c>
      <c r="F131" s="49">
        <v>44356</v>
      </c>
      <c r="G131" s="50"/>
      <c r="H131" s="50"/>
      <c r="I131" s="47">
        <v>441.32</v>
      </c>
      <c r="J131" s="47">
        <v>207.68</v>
      </c>
      <c r="K131" s="47"/>
      <c r="L131" s="47"/>
      <c r="M131" s="47"/>
      <c r="N131" s="47"/>
    </row>
    <row r="132" spans="1:14" x14ac:dyDescent="0.25">
      <c r="A132" s="48" t="s">
        <v>3063</v>
      </c>
      <c r="B132" s="48" t="s">
        <v>3426</v>
      </c>
      <c r="C132" s="48" t="s">
        <v>3243</v>
      </c>
      <c r="D132" s="59" t="s">
        <v>3366</v>
      </c>
      <c r="E132" s="45" t="s">
        <v>3336</v>
      </c>
      <c r="F132" s="49">
        <v>44358</v>
      </c>
      <c r="G132" s="50"/>
      <c r="H132" s="50"/>
      <c r="I132" s="47"/>
      <c r="J132" s="47"/>
      <c r="K132" s="47"/>
      <c r="L132" s="47"/>
      <c r="M132" s="47">
        <v>2.0499999999999998</v>
      </c>
      <c r="N132" s="47">
        <v>0.93</v>
      </c>
    </row>
    <row r="133" spans="1:14" x14ac:dyDescent="0.25">
      <c r="A133" s="56" t="s">
        <v>3064</v>
      </c>
      <c r="B133" s="48" t="s">
        <v>3237</v>
      </c>
      <c r="C133" s="48" t="s">
        <v>3261</v>
      </c>
      <c r="D133" s="59" t="s">
        <v>2811</v>
      </c>
      <c r="E133" s="45" t="s">
        <v>3336</v>
      </c>
      <c r="F133" s="49">
        <v>44358</v>
      </c>
      <c r="G133" s="50"/>
      <c r="H133" s="50"/>
      <c r="I133" s="47"/>
      <c r="J133" s="47"/>
      <c r="K133" s="47"/>
      <c r="L133" s="47"/>
      <c r="M133" s="47">
        <v>1.3</v>
      </c>
      <c r="N133" s="47">
        <v>1.1200000000000001</v>
      </c>
    </row>
    <row r="134" spans="1:14" x14ac:dyDescent="0.25">
      <c r="A134" s="48" t="s">
        <v>3065</v>
      </c>
      <c r="B134" s="48" t="s">
        <v>3237</v>
      </c>
      <c r="C134" s="48" t="s">
        <v>3294</v>
      </c>
      <c r="D134" s="59" t="s">
        <v>2812</v>
      </c>
      <c r="E134" s="45" t="s">
        <v>3336</v>
      </c>
      <c r="F134" s="49">
        <v>44376</v>
      </c>
      <c r="G134" s="45"/>
      <c r="H134" s="50"/>
      <c r="I134" s="45"/>
      <c r="J134" s="45"/>
      <c r="K134" s="45"/>
      <c r="L134" s="45"/>
      <c r="M134" s="45">
        <v>2.2999999999999998</v>
      </c>
      <c r="N134" s="45"/>
    </row>
    <row r="135" spans="1:14" x14ac:dyDescent="0.25">
      <c r="A135" s="56" t="s">
        <v>3066</v>
      </c>
      <c r="B135" s="48" t="s">
        <v>1123</v>
      </c>
      <c r="C135" s="48" t="s">
        <v>1030</v>
      </c>
      <c r="D135" s="59" t="s">
        <v>2813</v>
      </c>
      <c r="E135" s="45" t="s">
        <v>3336</v>
      </c>
      <c r="F135" s="49">
        <v>44383</v>
      </c>
      <c r="G135" s="50"/>
      <c r="H135" s="50"/>
      <c r="I135" s="47">
        <v>2.12</v>
      </c>
      <c r="J135" s="47">
        <v>0.4</v>
      </c>
      <c r="K135" s="47"/>
      <c r="L135" s="47"/>
      <c r="M135" s="47"/>
      <c r="N135" s="47"/>
    </row>
    <row r="136" spans="1:14" x14ac:dyDescent="0.25">
      <c r="A136" s="48" t="s">
        <v>3067</v>
      </c>
      <c r="B136" s="48" t="s">
        <v>3426</v>
      </c>
      <c r="C136" s="48" t="s">
        <v>3254</v>
      </c>
      <c r="D136" s="59" t="s">
        <v>3367</v>
      </c>
      <c r="E136" s="45" t="s">
        <v>3336</v>
      </c>
      <c r="F136" s="49">
        <v>44383</v>
      </c>
      <c r="G136" s="50"/>
      <c r="H136" s="50"/>
      <c r="I136" s="47"/>
      <c r="J136" s="47"/>
      <c r="K136" s="47"/>
      <c r="L136" s="47"/>
      <c r="M136" s="47">
        <v>5.31</v>
      </c>
      <c r="N136" s="47"/>
    </row>
    <row r="137" spans="1:14" x14ac:dyDescent="0.25">
      <c r="A137" s="56" t="s">
        <v>3068</v>
      </c>
      <c r="B137" s="48" t="s">
        <v>3237</v>
      </c>
      <c r="C137" s="48" t="s">
        <v>3295</v>
      </c>
      <c r="D137" s="59" t="s">
        <v>2814</v>
      </c>
      <c r="E137" s="45" t="s">
        <v>3336</v>
      </c>
      <c r="F137" s="49">
        <v>44385</v>
      </c>
      <c r="G137" s="50"/>
      <c r="H137" s="50"/>
      <c r="I137" s="47"/>
      <c r="J137" s="47"/>
      <c r="K137" s="47"/>
      <c r="L137" s="47"/>
      <c r="M137" s="47">
        <v>0.7</v>
      </c>
      <c r="N137" s="47">
        <v>0.94</v>
      </c>
    </row>
    <row r="138" spans="1:14" x14ac:dyDescent="0.25">
      <c r="A138" s="48" t="s">
        <v>3069</v>
      </c>
      <c r="B138" s="48" t="s">
        <v>3426</v>
      </c>
      <c r="C138" s="48" t="s">
        <v>3292</v>
      </c>
      <c r="D138" s="59" t="s">
        <v>3368</v>
      </c>
      <c r="E138" s="45" t="s">
        <v>3336</v>
      </c>
      <c r="F138" s="49">
        <v>44403</v>
      </c>
      <c r="G138" s="50"/>
      <c r="H138" s="50"/>
      <c r="I138" s="47">
        <v>72.540000000000006</v>
      </c>
      <c r="J138" s="47">
        <v>11.81</v>
      </c>
      <c r="K138" s="47"/>
      <c r="L138" s="47"/>
      <c r="M138" s="47"/>
      <c r="N138" s="47"/>
    </row>
    <row r="139" spans="1:14" s="81" customFormat="1" x14ac:dyDescent="0.25">
      <c r="A139" s="82" t="s">
        <v>3070</v>
      </c>
      <c r="B139" s="83" t="s">
        <v>3238</v>
      </c>
      <c r="C139" s="83" t="s">
        <v>3251</v>
      </c>
      <c r="D139" s="76" t="s">
        <v>2797</v>
      </c>
      <c r="E139" s="77" t="s">
        <v>3336</v>
      </c>
      <c r="F139" s="79">
        <v>44405</v>
      </c>
      <c r="G139" s="79"/>
      <c r="H139" s="79"/>
      <c r="I139" s="80"/>
      <c r="J139" s="80"/>
      <c r="K139" s="80"/>
      <c r="L139" s="80"/>
      <c r="M139" s="80">
        <v>2.5099999999999998</v>
      </c>
      <c r="N139" s="80"/>
    </row>
    <row r="140" spans="1:14" x14ac:dyDescent="0.25">
      <c r="A140" s="43" t="s">
        <v>3071</v>
      </c>
      <c r="B140" s="43" t="s">
        <v>3237</v>
      </c>
      <c r="C140" s="43" t="s">
        <v>3296</v>
      </c>
      <c r="D140" s="58" t="s">
        <v>2815</v>
      </c>
      <c r="E140" s="45" t="s">
        <v>3336</v>
      </c>
      <c r="F140" s="46">
        <v>44410</v>
      </c>
      <c r="G140" s="44"/>
      <c r="H140" s="46"/>
      <c r="I140" s="47">
        <v>23.48</v>
      </c>
      <c r="J140" s="47">
        <v>52.28</v>
      </c>
      <c r="K140" s="47"/>
      <c r="L140" s="47"/>
      <c r="M140" s="47"/>
      <c r="N140" s="47"/>
    </row>
    <row r="141" spans="1:14" x14ac:dyDescent="0.25">
      <c r="A141" s="48" t="s">
        <v>3072</v>
      </c>
      <c r="B141" s="48" t="s">
        <v>3426</v>
      </c>
      <c r="C141" s="48" t="s">
        <v>3263</v>
      </c>
      <c r="D141" s="59" t="s">
        <v>3369</v>
      </c>
      <c r="E141" s="45" t="s">
        <v>3336</v>
      </c>
      <c r="F141" s="49">
        <v>44424</v>
      </c>
      <c r="G141" s="50"/>
      <c r="H141" s="50"/>
      <c r="I141" s="47">
        <v>56.5</v>
      </c>
      <c r="J141" s="47">
        <v>3.61</v>
      </c>
      <c r="K141" s="47"/>
      <c r="L141" s="47"/>
      <c r="M141" s="47"/>
      <c r="N141" s="47"/>
    </row>
    <row r="142" spans="1:14" x14ac:dyDescent="0.25">
      <c r="A142" s="48" t="s">
        <v>3073</v>
      </c>
      <c r="B142" s="48" t="s">
        <v>3426</v>
      </c>
      <c r="C142" s="48" t="s">
        <v>3269</v>
      </c>
      <c r="D142" s="59" t="s">
        <v>3370</v>
      </c>
      <c r="E142" s="45" t="s">
        <v>3336</v>
      </c>
      <c r="F142" s="49">
        <v>44427</v>
      </c>
      <c r="G142" s="50"/>
      <c r="H142" s="50"/>
      <c r="I142" s="47">
        <v>333.7</v>
      </c>
      <c r="J142" s="47">
        <v>521.92999999999995</v>
      </c>
      <c r="K142" s="47"/>
      <c r="L142" s="47"/>
      <c r="M142" s="47"/>
      <c r="N142" s="47"/>
    </row>
    <row r="143" spans="1:14" x14ac:dyDescent="0.25">
      <c r="A143" s="48" t="s">
        <v>3074</v>
      </c>
      <c r="B143" s="48" t="s">
        <v>3426</v>
      </c>
      <c r="C143" s="48" t="s">
        <v>3297</v>
      </c>
      <c r="D143" s="59" t="s">
        <v>3371</v>
      </c>
      <c r="E143" s="45" t="s">
        <v>3336</v>
      </c>
      <c r="F143" s="49">
        <v>44427</v>
      </c>
      <c r="G143" s="50"/>
      <c r="H143" s="50"/>
      <c r="I143" s="47">
        <v>24.32</v>
      </c>
      <c r="J143" s="47">
        <v>7.68</v>
      </c>
      <c r="K143" s="47"/>
      <c r="L143" s="47"/>
      <c r="M143" s="47"/>
      <c r="N143" s="47"/>
    </row>
    <row r="144" spans="1:14" x14ac:dyDescent="0.25">
      <c r="A144" s="43" t="s">
        <v>3075</v>
      </c>
      <c r="B144" s="43" t="s">
        <v>3237</v>
      </c>
      <c r="C144" s="43" t="s">
        <v>3252</v>
      </c>
      <c r="D144" s="58" t="s">
        <v>2816</v>
      </c>
      <c r="E144" s="45" t="s">
        <v>3336</v>
      </c>
      <c r="F144" s="46">
        <v>44435</v>
      </c>
      <c r="G144" s="44"/>
      <c r="H144" s="46"/>
      <c r="I144" s="47"/>
      <c r="J144" s="47">
        <v>31.56</v>
      </c>
      <c r="K144" s="47"/>
      <c r="L144" s="47"/>
      <c r="M144" s="47"/>
      <c r="N144" s="47"/>
    </row>
    <row r="145" spans="1:14" x14ac:dyDescent="0.25">
      <c r="A145" s="56" t="s">
        <v>3076</v>
      </c>
      <c r="B145" s="48" t="s">
        <v>3237</v>
      </c>
      <c r="C145" s="48" t="s">
        <v>3298</v>
      </c>
      <c r="D145" s="59" t="s">
        <v>2817</v>
      </c>
      <c r="E145" s="45" t="s">
        <v>3336</v>
      </c>
      <c r="F145" s="49">
        <v>44435</v>
      </c>
      <c r="G145" s="50"/>
      <c r="H145" s="50"/>
      <c r="I145" s="47">
        <v>105.6</v>
      </c>
      <c r="J145" s="47">
        <v>26.4</v>
      </c>
      <c r="K145" s="47"/>
      <c r="L145" s="47"/>
      <c r="M145" s="47"/>
      <c r="N145" s="47"/>
    </row>
    <row r="146" spans="1:14" x14ac:dyDescent="0.25">
      <c r="A146" s="56" t="s">
        <v>3077</v>
      </c>
      <c r="B146" s="48" t="s">
        <v>3237</v>
      </c>
      <c r="C146" s="48" t="s">
        <v>3299</v>
      </c>
      <c r="D146" s="59" t="s">
        <v>2818</v>
      </c>
      <c r="E146" s="45" t="s">
        <v>3336</v>
      </c>
      <c r="F146" s="49">
        <v>44462</v>
      </c>
      <c r="G146" s="50"/>
      <c r="H146" s="50"/>
      <c r="I146" s="47">
        <v>20.47</v>
      </c>
      <c r="J146" s="47">
        <v>2.5299999999999998</v>
      </c>
      <c r="K146" s="47"/>
      <c r="L146" s="47"/>
      <c r="M146" s="47"/>
      <c r="N146" s="47"/>
    </row>
    <row r="147" spans="1:14" x14ac:dyDescent="0.25">
      <c r="A147" s="48" t="s">
        <v>3078</v>
      </c>
      <c r="B147" s="48" t="s">
        <v>3426</v>
      </c>
      <c r="C147" s="48" t="s">
        <v>3263</v>
      </c>
      <c r="D147" s="59" t="s">
        <v>3372</v>
      </c>
      <c r="E147" s="45" t="s">
        <v>3336</v>
      </c>
      <c r="F147" s="49">
        <v>44491</v>
      </c>
      <c r="G147" s="50"/>
      <c r="H147" s="50"/>
      <c r="I147" s="47"/>
      <c r="J147" s="47"/>
      <c r="K147" s="47"/>
      <c r="L147" s="47"/>
      <c r="M147" s="47">
        <v>2.7</v>
      </c>
      <c r="N147" s="47"/>
    </row>
    <row r="148" spans="1:14" x14ac:dyDescent="0.25">
      <c r="A148" s="43" t="s">
        <v>3079</v>
      </c>
      <c r="B148" s="43" t="s">
        <v>3237</v>
      </c>
      <c r="C148" s="43" t="s">
        <v>3271</v>
      </c>
      <c r="D148" s="58" t="s">
        <v>2819</v>
      </c>
      <c r="E148" s="45" t="s">
        <v>3336</v>
      </c>
      <c r="F148" s="46">
        <v>44497</v>
      </c>
      <c r="G148" s="44"/>
      <c r="H148" s="46"/>
      <c r="I148" s="47"/>
      <c r="J148" s="47"/>
      <c r="K148" s="47">
        <v>2.5499999999999998</v>
      </c>
      <c r="L148" s="47">
        <v>0.45</v>
      </c>
      <c r="M148" s="47"/>
      <c r="N148" s="47"/>
    </row>
    <row r="149" spans="1:14" x14ac:dyDescent="0.25">
      <c r="A149" s="43" t="s">
        <v>3080</v>
      </c>
      <c r="B149" s="43" t="s">
        <v>3237</v>
      </c>
      <c r="C149" s="43" t="s">
        <v>3250</v>
      </c>
      <c r="D149" s="58" t="s">
        <v>2820</v>
      </c>
      <c r="E149" s="45" t="s">
        <v>3336</v>
      </c>
      <c r="F149" s="46">
        <v>44497</v>
      </c>
      <c r="G149" s="44"/>
      <c r="H149" s="46"/>
      <c r="I149" s="45">
        <v>87.86</v>
      </c>
      <c r="J149" s="47">
        <v>31.59</v>
      </c>
      <c r="K149" s="47"/>
      <c r="L149" s="47"/>
      <c r="M149" s="47"/>
      <c r="N149" s="47"/>
    </row>
    <row r="150" spans="1:14" x14ac:dyDescent="0.25">
      <c r="A150" s="56" t="s">
        <v>3081</v>
      </c>
      <c r="B150" s="48" t="s">
        <v>3237</v>
      </c>
      <c r="C150" s="48" t="s">
        <v>3270</v>
      </c>
      <c r="D150" s="59" t="s">
        <v>2821</v>
      </c>
      <c r="E150" s="45" t="s">
        <v>3336</v>
      </c>
      <c r="F150" s="49">
        <v>44515</v>
      </c>
      <c r="G150" s="50"/>
      <c r="H150" s="50"/>
      <c r="I150" s="47">
        <v>30.72</v>
      </c>
      <c r="J150" s="47">
        <v>78.400000000000006</v>
      </c>
      <c r="K150" s="47"/>
      <c r="L150" s="47"/>
      <c r="M150" s="47"/>
      <c r="N150" s="47"/>
    </row>
    <row r="151" spans="1:14" x14ac:dyDescent="0.25">
      <c r="A151" s="56" t="s">
        <v>3014</v>
      </c>
      <c r="B151" s="48" t="s">
        <v>3237</v>
      </c>
      <c r="C151" s="48" t="s">
        <v>3262</v>
      </c>
      <c r="D151" s="59" t="s">
        <v>2822</v>
      </c>
      <c r="E151" s="45" t="s">
        <v>3336</v>
      </c>
      <c r="F151" s="49">
        <v>44518</v>
      </c>
      <c r="G151" s="50"/>
      <c r="H151" s="50"/>
      <c r="I151" s="47"/>
      <c r="J151" s="47"/>
      <c r="K151" s="47"/>
      <c r="L151" s="47"/>
      <c r="M151" s="47">
        <v>0.3</v>
      </c>
      <c r="N151" s="47"/>
    </row>
    <row r="152" spans="1:14" x14ac:dyDescent="0.25">
      <c r="A152" s="56" t="s">
        <v>3082</v>
      </c>
      <c r="B152" s="48" t="s">
        <v>3237</v>
      </c>
      <c r="C152" s="48" t="s">
        <v>3258</v>
      </c>
      <c r="D152" s="59" t="s">
        <v>2823</v>
      </c>
      <c r="E152" s="45" t="s">
        <v>3336</v>
      </c>
      <c r="F152" s="49">
        <v>44519</v>
      </c>
      <c r="G152" s="50"/>
      <c r="H152" s="50"/>
      <c r="I152" s="47"/>
      <c r="J152" s="47"/>
      <c r="K152" s="47"/>
      <c r="L152" s="47"/>
      <c r="M152" s="47">
        <v>2.0499999999999998</v>
      </c>
      <c r="N152" s="47"/>
    </row>
    <row r="153" spans="1:14" x14ac:dyDescent="0.25">
      <c r="A153" s="43" t="s">
        <v>3083</v>
      </c>
      <c r="B153" s="43" t="s">
        <v>3237</v>
      </c>
      <c r="C153" s="43" t="s">
        <v>3300</v>
      </c>
      <c r="D153" s="58" t="s">
        <v>2824</v>
      </c>
      <c r="E153" s="45" t="s">
        <v>3336</v>
      </c>
      <c r="F153" s="46">
        <v>44525</v>
      </c>
      <c r="G153" s="44"/>
      <c r="H153" s="46"/>
      <c r="I153" s="47">
        <v>32.29</v>
      </c>
      <c r="J153" s="47">
        <v>4.82</v>
      </c>
      <c r="K153" s="47"/>
      <c r="L153" s="47"/>
      <c r="M153" s="47"/>
      <c r="N153" s="47"/>
    </row>
    <row r="154" spans="1:14" x14ac:dyDescent="0.25">
      <c r="A154" s="56" t="s">
        <v>3084</v>
      </c>
      <c r="B154" s="48" t="s">
        <v>3237</v>
      </c>
      <c r="C154" s="48" t="s">
        <v>3294</v>
      </c>
      <c r="D154" s="59" t="s">
        <v>2825</v>
      </c>
      <c r="E154" s="45" t="s">
        <v>3336</v>
      </c>
      <c r="F154" s="49">
        <v>44526</v>
      </c>
      <c r="G154" s="50"/>
      <c r="H154" s="50"/>
      <c r="I154" s="47"/>
      <c r="J154" s="47">
        <v>22.74</v>
      </c>
      <c r="K154" s="47"/>
      <c r="L154" s="47"/>
      <c r="M154" s="47"/>
      <c r="N154" s="47"/>
    </row>
    <row r="155" spans="1:14" x14ac:dyDescent="0.25">
      <c r="A155" s="43" t="s">
        <v>3085</v>
      </c>
      <c r="B155" s="43" t="s">
        <v>3237</v>
      </c>
      <c r="C155" s="43" t="s">
        <v>3293</v>
      </c>
      <c r="D155" s="58" t="s">
        <v>2826</v>
      </c>
      <c r="E155" s="45" t="s">
        <v>3336</v>
      </c>
      <c r="F155" s="46">
        <v>44530</v>
      </c>
      <c r="G155" s="44"/>
      <c r="H155" s="46"/>
      <c r="I155" s="47">
        <v>3.5</v>
      </c>
      <c r="J155" s="47">
        <v>1.5</v>
      </c>
      <c r="K155" s="47"/>
      <c r="L155" s="47"/>
      <c r="M155" s="47"/>
      <c r="N155" s="47"/>
    </row>
    <row r="156" spans="1:14" x14ac:dyDescent="0.25">
      <c r="A156" s="43" t="s">
        <v>3086</v>
      </c>
      <c r="B156" s="43" t="s">
        <v>3238</v>
      </c>
      <c r="C156" s="43" t="s">
        <v>3289</v>
      </c>
      <c r="D156" s="58" t="s">
        <v>2827</v>
      </c>
      <c r="E156" s="45" t="s">
        <v>3336</v>
      </c>
      <c r="F156" s="46">
        <v>44544</v>
      </c>
      <c r="G156" s="44"/>
      <c r="H156" s="46"/>
      <c r="I156" s="45">
        <v>42.71</v>
      </c>
      <c r="J156" s="45">
        <v>19.18</v>
      </c>
      <c r="K156" s="47"/>
      <c r="L156" s="47"/>
      <c r="M156" s="47"/>
      <c r="N156" s="47"/>
    </row>
    <row r="157" spans="1:14" x14ac:dyDescent="0.25">
      <c r="A157" s="43" t="s">
        <v>3087</v>
      </c>
      <c r="B157" s="43" t="s">
        <v>3238</v>
      </c>
      <c r="C157" s="43" t="s">
        <v>3289</v>
      </c>
      <c r="D157" s="58" t="s">
        <v>2828</v>
      </c>
      <c r="E157" s="45" t="s">
        <v>3336</v>
      </c>
      <c r="F157" s="46">
        <v>44544</v>
      </c>
      <c r="G157" s="44"/>
      <c r="H157" s="46"/>
      <c r="I157" s="47">
        <v>17.71</v>
      </c>
      <c r="J157" s="45"/>
      <c r="K157" s="47"/>
      <c r="L157" s="47"/>
      <c r="M157" s="47"/>
      <c r="N157" s="47"/>
    </row>
    <row r="158" spans="1:14" x14ac:dyDescent="0.25">
      <c r="A158" s="48" t="s">
        <v>3014</v>
      </c>
      <c r="B158" s="43" t="s">
        <v>3237</v>
      </c>
      <c r="C158" s="43" t="s">
        <v>3262</v>
      </c>
      <c r="D158" s="59" t="s">
        <v>2829</v>
      </c>
      <c r="E158" s="45" t="s">
        <v>3336</v>
      </c>
      <c r="F158" s="49">
        <v>44544</v>
      </c>
      <c r="G158" s="50"/>
      <c r="H158" s="50"/>
      <c r="I158" s="47"/>
      <c r="J158" s="47"/>
      <c r="K158" s="47"/>
      <c r="L158" s="47"/>
      <c r="M158" s="47">
        <v>0.2</v>
      </c>
      <c r="N158" s="47"/>
    </row>
    <row r="159" spans="1:14" x14ac:dyDescent="0.25">
      <c r="A159" s="48" t="s">
        <v>3088</v>
      </c>
      <c r="B159" s="48" t="s">
        <v>3239</v>
      </c>
      <c r="C159" s="48" t="s">
        <v>3301</v>
      </c>
      <c r="D159" s="59" t="s">
        <v>2829</v>
      </c>
      <c r="E159" s="45" t="s">
        <v>3336</v>
      </c>
      <c r="F159" s="49">
        <v>44553</v>
      </c>
      <c r="G159" s="50"/>
      <c r="H159" s="50"/>
      <c r="I159" s="47"/>
      <c r="J159" s="47"/>
      <c r="K159" s="47"/>
      <c r="L159" s="47"/>
      <c r="M159" s="47">
        <v>0.45</v>
      </c>
      <c r="N159" s="47"/>
    </row>
    <row r="160" spans="1:14" x14ac:dyDescent="0.25">
      <c r="A160" s="48" t="s">
        <v>3089</v>
      </c>
      <c r="B160" s="48" t="s">
        <v>3426</v>
      </c>
      <c r="C160" s="48" t="s">
        <v>3247</v>
      </c>
      <c r="D160" s="59" t="s">
        <v>3373</v>
      </c>
      <c r="E160" s="45" t="s">
        <v>3336</v>
      </c>
      <c r="F160" s="49">
        <v>44573</v>
      </c>
      <c r="G160" s="50"/>
      <c r="H160" s="50"/>
      <c r="I160" s="47">
        <v>18.82</v>
      </c>
      <c r="J160" s="47">
        <v>59.58</v>
      </c>
      <c r="K160" s="47"/>
      <c r="L160" s="47"/>
      <c r="M160" s="47">
        <v>3.99</v>
      </c>
      <c r="N160" s="47"/>
    </row>
    <row r="161" spans="1:14" x14ac:dyDescent="0.25">
      <c r="A161" s="48" t="s">
        <v>3090</v>
      </c>
      <c r="B161" s="48" t="s">
        <v>3426</v>
      </c>
      <c r="C161" s="48" t="s">
        <v>3269</v>
      </c>
      <c r="D161" s="59" t="s">
        <v>3374</v>
      </c>
      <c r="E161" s="45" t="s">
        <v>3336</v>
      </c>
      <c r="F161" s="49">
        <v>44579</v>
      </c>
      <c r="G161" s="50"/>
      <c r="H161" s="50"/>
      <c r="I161" s="47"/>
      <c r="J161" s="47"/>
      <c r="K161" s="47"/>
      <c r="L161" s="47"/>
      <c r="M161" s="47"/>
      <c r="N161" s="47">
        <v>0.45</v>
      </c>
    </row>
    <row r="162" spans="1:14" x14ac:dyDescent="0.25">
      <c r="A162" s="48" t="s">
        <v>3091</v>
      </c>
      <c r="B162" s="48" t="s">
        <v>3426</v>
      </c>
      <c r="C162" s="48" t="s">
        <v>3297</v>
      </c>
      <c r="D162" s="59" t="s">
        <v>3375</v>
      </c>
      <c r="E162" s="45" t="s">
        <v>3336</v>
      </c>
      <c r="F162" s="49">
        <v>44586</v>
      </c>
      <c r="G162" s="50"/>
      <c r="H162" s="50"/>
      <c r="I162" s="47">
        <v>97.55</v>
      </c>
      <c r="J162" s="47">
        <v>17.21</v>
      </c>
      <c r="K162" s="47"/>
      <c r="L162" s="47"/>
      <c r="M162" s="47"/>
      <c r="N162" s="47"/>
    </row>
    <row r="163" spans="1:14" x14ac:dyDescent="0.25">
      <c r="A163" s="48" t="s">
        <v>3092</v>
      </c>
      <c r="B163" s="48" t="s">
        <v>3426</v>
      </c>
      <c r="C163" s="48" t="s">
        <v>3269</v>
      </c>
      <c r="D163" s="59" t="s">
        <v>3376</v>
      </c>
      <c r="E163" s="45" t="s">
        <v>3336</v>
      </c>
      <c r="F163" s="49">
        <v>44588</v>
      </c>
      <c r="G163" s="50"/>
      <c r="H163" s="50"/>
      <c r="I163" s="47">
        <v>130.9</v>
      </c>
      <c r="J163" s="47">
        <v>19.559999999999999</v>
      </c>
      <c r="K163" s="47"/>
      <c r="L163" s="47"/>
      <c r="M163" s="47"/>
      <c r="N163" s="47"/>
    </row>
    <row r="164" spans="1:14" x14ac:dyDescent="0.25">
      <c r="A164" s="48" t="s">
        <v>3093</v>
      </c>
      <c r="B164" s="48" t="s">
        <v>3237</v>
      </c>
      <c r="C164" s="48" t="s">
        <v>3093</v>
      </c>
      <c r="D164" s="59" t="s">
        <v>2830</v>
      </c>
      <c r="E164" s="45" t="s">
        <v>3336</v>
      </c>
      <c r="F164" s="49">
        <v>44599</v>
      </c>
      <c r="G164" s="45"/>
      <c r="H164" s="50"/>
      <c r="I164" s="45"/>
      <c r="J164" s="45"/>
      <c r="K164" s="45">
        <v>82.9</v>
      </c>
      <c r="L164" s="45"/>
      <c r="M164" s="45"/>
      <c r="N164" s="45"/>
    </row>
    <row r="165" spans="1:14" x14ac:dyDescent="0.25">
      <c r="A165" s="56" t="s">
        <v>3094</v>
      </c>
      <c r="B165" s="48" t="s">
        <v>3237</v>
      </c>
      <c r="C165" s="48" t="s">
        <v>3244</v>
      </c>
      <c r="D165" s="59" t="s">
        <v>2831</v>
      </c>
      <c r="E165" s="45" t="s">
        <v>3336</v>
      </c>
      <c r="F165" s="49">
        <v>44603</v>
      </c>
      <c r="G165" s="50"/>
      <c r="H165" s="50"/>
      <c r="I165" s="47"/>
      <c r="J165" s="47"/>
      <c r="K165" s="47"/>
      <c r="L165" s="47"/>
      <c r="M165" s="47">
        <v>0.12</v>
      </c>
      <c r="N165" s="47">
        <v>2.75</v>
      </c>
    </row>
    <row r="166" spans="1:14" x14ac:dyDescent="0.25">
      <c r="A166" s="48" t="s">
        <v>3095</v>
      </c>
      <c r="B166" s="48" t="s">
        <v>3237</v>
      </c>
      <c r="C166" s="48" t="s">
        <v>3289</v>
      </c>
      <c r="D166" s="59" t="s">
        <v>2832</v>
      </c>
      <c r="E166" s="45" t="s">
        <v>3336</v>
      </c>
      <c r="F166" s="49">
        <v>44614</v>
      </c>
      <c r="G166" s="45"/>
      <c r="H166" s="50"/>
      <c r="I166" s="45"/>
      <c r="J166" s="45"/>
      <c r="K166" s="45">
        <v>12.7</v>
      </c>
      <c r="L166" s="45"/>
      <c r="M166" s="45"/>
      <c r="N166" s="45"/>
    </row>
    <row r="167" spans="1:14" x14ac:dyDescent="0.25">
      <c r="A167" s="56" t="s">
        <v>3096</v>
      </c>
      <c r="B167" s="48" t="s">
        <v>3238</v>
      </c>
      <c r="C167" s="48" t="s">
        <v>1142</v>
      </c>
      <c r="D167" s="59" t="s">
        <v>2833</v>
      </c>
      <c r="E167" s="45" t="s">
        <v>3336</v>
      </c>
      <c r="F167" s="49">
        <v>44616</v>
      </c>
      <c r="G167" s="50"/>
      <c r="H167" s="50"/>
      <c r="I167" s="47">
        <v>25.61</v>
      </c>
      <c r="J167" s="47">
        <v>96.38</v>
      </c>
      <c r="K167" s="47"/>
      <c r="L167" s="47"/>
      <c r="M167" s="47"/>
      <c r="N167" s="47"/>
    </row>
    <row r="168" spans="1:14" x14ac:dyDescent="0.25">
      <c r="A168" s="48" t="s">
        <v>3097</v>
      </c>
      <c r="B168" s="48" t="s">
        <v>3426</v>
      </c>
      <c r="C168" s="48" t="s">
        <v>3302</v>
      </c>
      <c r="D168" s="59" t="s">
        <v>3377</v>
      </c>
      <c r="E168" s="45" t="s">
        <v>3336</v>
      </c>
      <c r="F168" s="49">
        <v>44617</v>
      </c>
      <c r="G168" s="50"/>
      <c r="H168" s="50"/>
      <c r="I168" s="47">
        <v>9.61</v>
      </c>
      <c r="J168" s="47">
        <v>17.84</v>
      </c>
      <c r="K168" s="47"/>
      <c r="L168" s="47"/>
      <c r="M168" s="47"/>
      <c r="N168" s="47"/>
    </row>
    <row r="169" spans="1:14" x14ac:dyDescent="0.25">
      <c r="A169" s="43" t="s">
        <v>3098</v>
      </c>
      <c r="B169" s="43" t="s">
        <v>3237</v>
      </c>
      <c r="C169" s="43" t="s">
        <v>3171</v>
      </c>
      <c r="D169" s="58" t="s">
        <v>2834</v>
      </c>
      <c r="E169" s="45" t="s">
        <v>3336</v>
      </c>
      <c r="F169" s="46">
        <v>44620</v>
      </c>
      <c r="G169" s="44"/>
      <c r="H169" s="46"/>
      <c r="I169" s="47">
        <v>21.02</v>
      </c>
      <c r="J169" s="47">
        <v>6.64</v>
      </c>
      <c r="K169" s="47"/>
      <c r="L169" s="47"/>
      <c r="M169" s="47"/>
      <c r="N169" s="47"/>
    </row>
    <row r="170" spans="1:14" x14ac:dyDescent="0.25">
      <c r="A170" s="48" t="s">
        <v>3099</v>
      </c>
      <c r="B170" s="48" t="s">
        <v>3237</v>
      </c>
      <c r="C170" s="48" t="s">
        <v>3303</v>
      </c>
      <c r="D170" s="59" t="s">
        <v>2835</v>
      </c>
      <c r="E170" s="45" t="s">
        <v>3336</v>
      </c>
      <c r="F170" s="49">
        <v>44620</v>
      </c>
      <c r="G170" s="45"/>
      <c r="H170" s="50"/>
      <c r="I170" s="45"/>
      <c r="J170" s="45"/>
      <c r="K170" s="45">
        <v>38</v>
      </c>
      <c r="L170" s="45"/>
      <c r="M170" s="45"/>
      <c r="N170" s="45"/>
    </row>
    <row r="171" spans="1:14" x14ac:dyDescent="0.25">
      <c r="A171" s="48" t="s">
        <v>3100</v>
      </c>
      <c r="B171" s="48" t="s">
        <v>3426</v>
      </c>
      <c r="C171" s="48" t="s">
        <v>3259</v>
      </c>
      <c r="D171" s="59" t="s">
        <v>3378</v>
      </c>
      <c r="E171" s="45" t="s">
        <v>3336</v>
      </c>
      <c r="F171" s="49">
        <v>44629</v>
      </c>
      <c r="G171" s="50"/>
      <c r="H171" s="50"/>
      <c r="I171" s="47"/>
      <c r="J171" s="47"/>
      <c r="K171" s="47"/>
      <c r="L171" s="47"/>
      <c r="M171" s="47">
        <v>2.5</v>
      </c>
      <c r="N171" s="47"/>
    </row>
    <row r="172" spans="1:14" x14ac:dyDescent="0.25">
      <c r="A172" s="48" t="s">
        <v>3101</v>
      </c>
      <c r="B172" s="48" t="s">
        <v>3426</v>
      </c>
      <c r="C172" s="48" t="s">
        <v>3254</v>
      </c>
      <c r="D172" s="59" t="s">
        <v>3379</v>
      </c>
      <c r="E172" s="45" t="s">
        <v>3336</v>
      </c>
      <c r="F172" s="49">
        <v>44629</v>
      </c>
      <c r="G172" s="50"/>
      <c r="H172" s="50"/>
      <c r="I172" s="47">
        <v>19.52</v>
      </c>
      <c r="J172" s="47">
        <v>6.51</v>
      </c>
      <c r="K172" s="47"/>
      <c r="L172" s="47"/>
      <c r="M172" s="47"/>
      <c r="N172" s="47"/>
    </row>
    <row r="173" spans="1:14" x14ac:dyDescent="0.25">
      <c r="A173" s="43" t="s">
        <v>3102</v>
      </c>
      <c r="B173" s="43" t="s">
        <v>3237</v>
      </c>
      <c r="C173" s="43" t="s">
        <v>3304</v>
      </c>
      <c r="D173" s="58" t="s">
        <v>2836</v>
      </c>
      <c r="E173" s="45" t="s">
        <v>3336</v>
      </c>
      <c r="F173" s="46">
        <v>44635</v>
      </c>
      <c r="G173" s="44"/>
      <c r="H173" s="46"/>
      <c r="I173" s="47"/>
      <c r="J173" s="47"/>
      <c r="K173" s="47"/>
      <c r="L173" s="47"/>
      <c r="M173" s="47">
        <v>0.69</v>
      </c>
      <c r="N173" s="47">
        <v>0.37</v>
      </c>
    </row>
    <row r="174" spans="1:14" x14ac:dyDescent="0.25">
      <c r="A174" s="48" t="s">
        <v>3103</v>
      </c>
      <c r="B174" s="48" t="s">
        <v>3237</v>
      </c>
      <c r="C174" s="48" t="s">
        <v>3305</v>
      </c>
      <c r="D174" s="59" t="s">
        <v>2837</v>
      </c>
      <c r="E174" s="45" t="s">
        <v>3336</v>
      </c>
      <c r="F174" s="49">
        <v>44637</v>
      </c>
      <c r="G174" s="50"/>
      <c r="H174" s="50"/>
      <c r="I174" s="47"/>
      <c r="J174" s="47"/>
      <c r="K174" s="47"/>
      <c r="L174" s="47"/>
      <c r="M174" s="47">
        <v>1.61</v>
      </c>
      <c r="N174" s="47"/>
    </row>
    <row r="175" spans="1:14" x14ac:dyDescent="0.25">
      <c r="A175" s="48" t="s">
        <v>3104</v>
      </c>
      <c r="B175" s="48" t="s">
        <v>3239</v>
      </c>
      <c r="C175" s="48" t="s">
        <v>3277</v>
      </c>
      <c r="D175" s="59" t="s">
        <v>2838</v>
      </c>
      <c r="E175" s="45" t="s">
        <v>3336</v>
      </c>
      <c r="F175" s="49">
        <v>44638</v>
      </c>
      <c r="G175" s="50"/>
      <c r="H175" s="50"/>
      <c r="I175" s="47"/>
      <c r="J175" s="47"/>
      <c r="K175" s="47"/>
      <c r="L175" s="47"/>
      <c r="M175" s="47">
        <v>2.2000000000000002</v>
      </c>
      <c r="N175" s="47"/>
    </row>
    <row r="176" spans="1:14" x14ac:dyDescent="0.25">
      <c r="A176" s="48" t="s">
        <v>3105</v>
      </c>
      <c r="B176" s="48" t="s">
        <v>3237</v>
      </c>
      <c r="C176" s="48" t="s">
        <v>3306</v>
      </c>
      <c r="D176" s="59" t="s">
        <v>2839</v>
      </c>
      <c r="E176" s="45" t="s">
        <v>3336</v>
      </c>
      <c r="F176" s="49">
        <v>44639</v>
      </c>
      <c r="G176" s="45"/>
      <c r="H176" s="50"/>
      <c r="I176" s="45"/>
      <c r="J176" s="45"/>
      <c r="K176" s="45">
        <v>34.1</v>
      </c>
      <c r="L176" s="45"/>
      <c r="M176" s="45"/>
      <c r="N176" s="45"/>
    </row>
    <row r="177" spans="1:14" x14ac:dyDescent="0.25">
      <c r="A177" s="48" t="s">
        <v>3105</v>
      </c>
      <c r="B177" s="48" t="s">
        <v>3237</v>
      </c>
      <c r="C177" s="48" t="s">
        <v>3306</v>
      </c>
      <c r="D177" s="59" t="s">
        <v>2839</v>
      </c>
      <c r="E177" s="45" t="s">
        <v>3336</v>
      </c>
      <c r="F177" s="49">
        <v>44639</v>
      </c>
      <c r="G177" s="45"/>
      <c r="H177" s="50"/>
      <c r="I177" s="45"/>
      <c r="J177" s="45"/>
      <c r="K177" s="45"/>
      <c r="L177" s="45"/>
      <c r="M177" s="45">
        <v>1.5</v>
      </c>
      <c r="N177" s="45">
        <v>2</v>
      </c>
    </row>
    <row r="178" spans="1:14" x14ac:dyDescent="0.25">
      <c r="A178" s="43" t="s">
        <v>3106</v>
      </c>
      <c r="B178" s="48" t="s">
        <v>3237</v>
      </c>
      <c r="C178" s="43" t="s">
        <v>3271</v>
      </c>
      <c r="D178" s="58" t="s">
        <v>2840</v>
      </c>
      <c r="E178" s="45" t="s">
        <v>3336</v>
      </c>
      <c r="F178" s="46">
        <v>44641</v>
      </c>
      <c r="G178" s="44"/>
      <c r="H178" s="46"/>
      <c r="I178" s="47">
        <v>148.34</v>
      </c>
      <c r="J178" s="47">
        <v>34.799999999999997</v>
      </c>
      <c r="K178" s="47"/>
      <c r="L178" s="47"/>
      <c r="M178" s="47"/>
      <c r="N178" s="47"/>
    </row>
    <row r="179" spans="1:14" x14ac:dyDescent="0.25">
      <c r="A179" s="56" t="s">
        <v>3107</v>
      </c>
      <c r="B179" s="48" t="s">
        <v>3237</v>
      </c>
      <c r="C179" s="48" t="s">
        <v>3286</v>
      </c>
      <c r="D179" s="59" t="s">
        <v>2841</v>
      </c>
      <c r="E179" s="45" t="s">
        <v>3336</v>
      </c>
      <c r="F179" s="49">
        <v>44673</v>
      </c>
      <c r="G179" s="50"/>
      <c r="H179" s="50"/>
      <c r="I179" s="47">
        <v>38.29</v>
      </c>
      <c r="J179" s="47">
        <v>2.44</v>
      </c>
      <c r="K179" s="47"/>
      <c r="L179" s="47"/>
      <c r="M179" s="47">
        <v>1.3</v>
      </c>
      <c r="N179" s="47"/>
    </row>
    <row r="180" spans="1:14" x14ac:dyDescent="0.25">
      <c r="A180" s="56" t="s">
        <v>3108</v>
      </c>
      <c r="B180" s="48" t="s">
        <v>3237</v>
      </c>
      <c r="C180" s="48" t="s">
        <v>3271</v>
      </c>
      <c r="D180" s="59" t="s">
        <v>2842</v>
      </c>
      <c r="E180" s="45" t="s">
        <v>3336</v>
      </c>
      <c r="F180" s="49">
        <v>44673</v>
      </c>
      <c r="G180" s="50"/>
      <c r="H180" s="50"/>
      <c r="I180" s="47">
        <v>0.31</v>
      </c>
      <c r="J180" s="47">
        <v>2.2799999999999998</v>
      </c>
      <c r="K180" s="47"/>
      <c r="L180" s="47"/>
      <c r="M180" s="47"/>
      <c r="N180" s="47"/>
    </row>
    <row r="181" spans="1:14" x14ac:dyDescent="0.25">
      <c r="A181" s="48" t="s">
        <v>3109</v>
      </c>
      <c r="B181" s="48" t="s">
        <v>3426</v>
      </c>
      <c r="C181" s="48" t="s">
        <v>3307</v>
      </c>
      <c r="D181" s="59" t="s">
        <v>3380</v>
      </c>
      <c r="E181" s="45" t="s">
        <v>3336</v>
      </c>
      <c r="F181" s="49">
        <v>44676</v>
      </c>
      <c r="G181" s="50"/>
      <c r="H181" s="50"/>
      <c r="I181" s="47"/>
      <c r="J181" s="47">
        <v>31.03</v>
      </c>
      <c r="K181" s="47"/>
      <c r="L181" s="47"/>
      <c r="M181" s="47"/>
      <c r="N181" s="47"/>
    </row>
    <row r="182" spans="1:14" x14ac:dyDescent="0.25">
      <c r="A182" s="48" t="s">
        <v>3110</v>
      </c>
      <c r="B182" s="48" t="s">
        <v>3426</v>
      </c>
      <c r="C182" s="48" t="s">
        <v>3259</v>
      </c>
      <c r="D182" s="59" t="s">
        <v>2843</v>
      </c>
      <c r="E182" s="45" t="s">
        <v>3336</v>
      </c>
      <c r="F182" s="49">
        <v>44684</v>
      </c>
      <c r="G182" s="50"/>
      <c r="H182" s="50"/>
      <c r="I182" s="47">
        <v>81.5</v>
      </c>
      <c r="J182" s="47">
        <v>14.11</v>
      </c>
      <c r="K182" s="47"/>
      <c r="L182" s="47"/>
      <c r="M182" s="47"/>
      <c r="N182" s="47"/>
    </row>
    <row r="183" spans="1:14" x14ac:dyDescent="0.25">
      <c r="A183" s="56" t="s">
        <v>3111</v>
      </c>
      <c r="B183" s="48" t="s">
        <v>3237</v>
      </c>
      <c r="C183" s="48" t="s">
        <v>3252</v>
      </c>
      <c r="D183" s="59" t="s">
        <v>2844</v>
      </c>
      <c r="E183" s="45" t="s">
        <v>3336</v>
      </c>
      <c r="F183" s="49">
        <v>44690</v>
      </c>
      <c r="G183" s="50"/>
      <c r="H183" s="50"/>
      <c r="I183" s="47"/>
      <c r="J183" s="47"/>
      <c r="K183" s="47"/>
      <c r="L183" s="47"/>
      <c r="M183" s="47">
        <v>1.6</v>
      </c>
      <c r="N183" s="47"/>
    </row>
    <row r="184" spans="1:14" x14ac:dyDescent="0.25">
      <c r="A184" s="48" t="s">
        <v>3112</v>
      </c>
      <c r="B184" s="48" t="s">
        <v>3237</v>
      </c>
      <c r="C184" s="48" t="s">
        <v>1030</v>
      </c>
      <c r="D184" s="59" t="s">
        <v>2845</v>
      </c>
      <c r="E184" s="45" t="s">
        <v>3336</v>
      </c>
      <c r="F184" s="49">
        <v>44694</v>
      </c>
      <c r="G184" s="45"/>
      <c r="H184" s="50"/>
      <c r="I184" s="45">
        <v>51.79</v>
      </c>
      <c r="J184" s="45">
        <v>44.97</v>
      </c>
      <c r="K184" s="45"/>
      <c r="L184" s="45"/>
      <c r="M184" s="45"/>
      <c r="N184" s="45"/>
    </row>
    <row r="185" spans="1:14" x14ac:dyDescent="0.25">
      <c r="A185" s="48" t="s">
        <v>3113</v>
      </c>
      <c r="B185" s="48" t="s">
        <v>3426</v>
      </c>
      <c r="C185" s="48" t="s">
        <v>3308</v>
      </c>
      <c r="D185" s="59" t="s">
        <v>3381</v>
      </c>
      <c r="E185" s="45" t="s">
        <v>3336</v>
      </c>
      <c r="F185" s="49">
        <v>44698</v>
      </c>
      <c r="G185" s="50"/>
      <c r="H185" s="50"/>
      <c r="I185" s="47"/>
      <c r="J185" s="47"/>
      <c r="K185" s="47"/>
      <c r="L185" s="47"/>
      <c r="M185" s="47">
        <v>0.69</v>
      </c>
      <c r="N185" s="47">
        <v>0.71</v>
      </c>
    </row>
    <row r="186" spans="1:14" x14ac:dyDescent="0.25">
      <c r="A186" s="43" t="s">
        <v>3114</v>
      </c>
      <c r="B186" s="43" t="s">
        <v>3426</v>
      </c>
      <c r="C186" s="43" t="s">
        <v>3278</v>
      </c>
      <c r="D186" s="58" t="s">
        <v>2846</v>
      </c>
      <c r="E186" s="45" t="s">
        <v>3336</v>
      </c>
      <c r="F186" s="52">
        <v>44705</v>
      </c>
      <c r="G186" s="44"/>
      <c r="H186" s="46"/>
      <c r="I186" s="47">
        <v>72.900000000000006</v>
      </c>
      <c r="J186" s="47">
        <v>23.03</v>
      </c>
      <c r="K186" s="47"/>
      <c r="L186" s="47"/>
      <c r="M186" s="47"/>
      <c r="N186" s="47"/>
    </row>
    <row r="187" spans="1:14" x14ac:dyDescent="0.25">
      <c r="A187" s="48" t="s">
        <v>3115</v>
      </c>
      <c r="B187" s="48" t="s">
        <v>3237</v>
      </c>
      <c r="C187" s="48" t="s">
        <v>3270</v>
      </c>
      <c r="D187" s="59" t="s">
        <v>2847</v>
      </c>
      <c r="E187" s="45" t="s">
        <v>3336</v>
      </c>
      <c r="F187" s="49">
        <v>44713</v>
      </c>
      <c r="G187" s="45"/>
      <c r="H187" s="50"/>
      <c r="I187" s="45"/>
      <c r="J187" s="45"/>
      <c r="K187" s="45"/>
      <c r="L187" s="45"/>
      <c r="M187" s="45">
        <v>2.4700000000000002</v>
      </c>
      <c r="N187" s="45"/>
    </row>
    <row r="188" spans="1:14" x14ac:dyDescent="0.25">
      <c r="A188" s="48" t="s">
        <v>3116</v>
      </c>
      <c r="B188" s="48" t="s">
        <v>3237</v>
      </c>
      <c r="C188" s="48" t="s">
        <v>3309</v>
      </c>
      <c r="D188" s="59" t="s">
        <v>2848</v>
      </c>
      <c r="E188" s="45" t="s">
        <v>3336</v>
      </c>
      <c r="F188" s="49">
        <v>44721</v>
      </c>
      <c r="G188" s="45"/>
      <c r="H188" s="50"/>
      <c r="I188" s="45"/>
      <c r="J188" s="45"/>
      <c r="K188" s="45">
        <v>71.099999999999994</v>
      </c>
      <c r="L188" s="45"/>
      <c r="M188" s="45"/>
      <c r="N188" s="45"/>
    </row>
    <row r="189" spans="1:14" x14ac:dyDescent="0.25">
      <c r="A189" s="48" t="s">
        <v>3117</v>
      </c>
      <c r="B189" s="48" t="s">
        <v>3426</v>
      </c>
      <c r="C189" s="48" t="s">
        <v>3269</v>
      </c>
      <c r="D189" s="59" t="s">
        <v>2849</v>
      </c>
      <c r="E189" s="45" t="s">
        <v>3336</v>
      </c>
      <c r="F189" s="49">
        <v>44733</v>
      </c>
      <c r="G189" s="50"/>
      <c r="H189" s="50"/>
      <c r="I189" s="47"/>
      <c r="J189" s="47">
        <v>0.3</v>
      </c>
      <c r="K189" s="47"/>
      <c r="L189" s="47"/>
      <c r="M189" s="47"/>
      <c r="N189" s="47"/>
    </row>
    <row r="190" spans="1:14" x14ac:dyDescent="0.25">
      <c r="A190" s="48" t="s">
        <v>3118</v>
      </c>
      <c r="B190" s="48" t="s">
        <v>3238</v>
      </c>
      <c r="C190" s="48" t="s">
        <v>3289</v>
      </c>
      <c r="D190" s="59" t="s">
        <v>2850</v>
      </c>
      <c r="E190" s="45" t="s">
        <v>3336</v>
      </c>
      <c r="F190" s="49">
        <v>44735</v>
      </c>
      <c r="G190" s="45"/>
      <c r="H190" s="50"/>
      <c r="I190" s="45"/>
      <c r="J190" s="45"/>
      <c r="K190" s="45">
        <v>1.2</v>
      </c>
      <c r="L190" s="45"/>
      <c r="M190" s="45"/>
      <c r="N190" s="45"/>
    </row>
    <row r="191" spans="1:14" x14ac:dyDescent="0.25">
      <c r="A191" s="48" t="s">
        <v>3119</v>
      </c>
      <c r="B191" s="48" t="s">
        <v>3426</v>
      </c>
      <c r="C191" s="48" t="s">
        <v>3292</v>
      </c>
      <c r="D191" s="59" t="s">
        <v>3382</v>
      </c>
      <c r="E191" s="45" t="s">
        <v>3336</v>
      </c>
      <c r="F191" s="49">
        <v>44735</v>
      </c>
      <c r="G191" s="50"/>
      <c r="H191" s="50"/>
      <c r="I191" s="47">
        <v>53.57</v>
      </c>
      <c r="J191" s="47">
        <v>8</v>
      </c>
      <c r="K191" s="47"/>
      <c r="L191" s="47"/>
      <c r="M191" s="47"/>
      <c r="N191" s="47"/>
    </row>
    <row r="192" spans="1:14" x14ac:dyDescent="0.25">
      <c r="A192" s="48" t="s">
        <v>3120</v>
      </c>
      <c r="B192" s="48" t="s">
        <v>3237</v>
      </c>
      <c r="C192" s="48" t="s">
        <v>3120</v>
      </c>
      <c r="D192" s="59" t="s">
        <v>2851</v>
      </c>
      <c r="E192" s="45" t="s">
        <v>3336</v>
      </c>
      <c r="F192" s="49">
        <v>44743</v>
      </c>
      <c r="G192" s="45"/>
      <c r="H192" s="50"/>
      <c r="I192" s="45"/>
      <c r="J192" s="45"/>
      <c r="K192" s="45">
        <v>16.899999999999999</v>
      </c>
      <c r="L192" s="45"/>
      <c r="M192" s="45"/>
      <c r="N192" s="45"/>
    </row>
    <row r="193" spans="1:14" x14ac:dyDescent="0.25">
      <c r="A193" s="48" t="s">
        <v>3121</v>
      </c>
      <c r="B193" s="48" t="s">
        <v>3238</v>
      </c>
      <c r="C193" s="60" t="s">
        <v>3251</v>
      </c>
      <c r="D193" s="59" t="s">
        <v>2852</v>
      </c>
      <c r="E193" s="45" t="s">
        <v>3336</v>
      </c>
      <c r="F193" s="49">
        <v>44747</v>
      </c>
      <c r="G193" s="45"/>
      <c r="H193" s="50"/>
      <c r="I193" s="45"/>
      <c r="J193" s="45"/>
      <c r="K193" s="45"/>
      <c r="L193" s="45"/>
      <c r="M193" s="45">
        <v>1.47</v>
      </c>
      <c r="N193" s="45"/>
    </row>
    <row r="194" spans="1:14" x14ac:dyDescent="0.25">
      <c r="A194" s="48" t="s">
        <v>2947</v>
      </c>
      <c r="B194" s="48" t="s">
        <v>3237</v>
      </c>
      <c r="C194" s="48" t="s">
        <v>3248</v>
      </c>
      <c r="D194" s="59" t="s">
        <v>2853</v>
      </c>
      <c r="E194" s="45" t="s">
        <v>3336</v>
      </c>
      <c r="F194" s="49">
        <v>44747</v>
      </c>
      <c r="G194" s="45"/>
      <c r="H194" s="50"/>
      <c r="I194" s="45"/>
      <c r="J194" s="45"/>
      <c r="K194" s="45">
        <v>2.4</v>
      </c>
      <c r="L194" s="45"/>
      <c r="M194" s="45"/>
      <c r="N194" s="45">
        <v>2.4</v>
      </c>
    </row>
    <row r="195" spans="1:14" x14ac:dyDescent="0.25">
      <c r="A195" s="48" t="s">
        <v>3065</v>
      </c>
      <c r="B195" s="48" t="s">
        <v>3237</v>
      </c>
      <c r="C195" s="48" t="s">
        <v>3294</v>
      </c>
      <c r="D195" s="59" t="s">
        <v>2854</v>
      </c>
      <c r="E195" s="45" t="s">
        <v>3336</v>
      </c>
      <c r="F195" s="49">
        <v>44753</v>
      </c>
      <c r="G195" s="45"/>
      <c r="H195" s="50"/>
      <c r="I195" s="45"/>
      <c r="J195" s="45"/>
      <c r="K195" s="45"/>
      <c r="L195" s="45"/>
      <c r="M195" s="45">
        <v>3.1</v>
      </c>
      <c r="N195" s="45"/>
    </row>
    <row r="196" spans="1:14" x14ac:dyDescent="0.25">
      <c r="A196" s="56" t="s">
        <v>3099</v>
      </c>
      <c r="B196" s="48" t="s">
        <v>3237</v>
      </c>
      <c r="C196" s="48" t="s">
        <v>3310</v>
      </c>
      <c r="D196" s="59" t="s">
        <v>2855</v>
      </c>
      <c r="E196" s="45" t="s">
        <v>3336</v>
      </c>
      <c r="F196" s="49">
        <v>44769</v>
      </c>
      <c r="G196" s="50"/>
      <c r="H196" s="50"/>
      <c r="I196" s="47"/>
      <c r="J196" s="47"/>
      <c r="K196" s="47"/>
      <c r="L196" s="47"/>
      <c r="M196" s="47"/>
      <c r="N196" s="47">
        <v>1.2</v>
      </c>
    </row>
    <row r="197" spans="1:14" x14ac:dyDescent="0.25">
      <c r="A197" s="56" t="s">
        <v>3120</v>
      </c>
      <c r="B197" s="48" t="s">
        <v>3237</v>
      </c>
      <c r="C197" s="48" t="s">
        <v>3303</v>
      </c>
      <c r="D197" s="59" t="s">
        <v>2851</v>
      </c>
      <c r="E197" s="45" t="s">
        <v>3336</v>
      </c>
      <c r="F197" s="49">
        <v>44771</v>
      </c>
      <c r="G197" s="50"/>
      <c r="H197" s="50"/>
      <c r="I197" s="47"/>
      <c r="J197" s="47"/>
      <c r="K197" s="47"/>
      <c r="L197" s="47"/>
      <c r="M197" s="47">
        <v>3.91</v>
      </c>
      <c r="N197" s="47"/>
    </row>
    <row r="198" spans="1:14" x14ac:dyDescent="0.25">
      <c r="A198" s="48" t="s">
        <v>3122</v>
      </c>
      <c r="B198" s="48" t="s">
        <v>3426</v>
      </c>
      <c r="C198" s="48" t="s">
        <v>3311</v>
      </c>
      <c r="D198" s="59" t="s">
        <v>3383</v>
      </c>
      <c r="E198" s="45" t="s">
        <v>3336</v>
      </c>
      <c r="F198" s="49">
        <v>44777</v>
      </c>
      <c r="G198" s="50"/>
      <c r="H198" s="50"/>
      <c r="I198" s="47"/>
      <c r="J198" s="47"/>
      <c r="K198" s="47">
        <v>5.18</v>
      </c>
      <c r="L198" s="47"/>
      <c r="M198" s="47">
        <v>2.2999999999999998</v>
      </c>
      <c r="N198" s="47"/>
    </row>
    <row r="199" spans="1:14" s="81" customFormat="1" x14ac:dyDescent="0.25">
      <c r="A199" s="75" t="s">
        <v>3123</v>
      </c>
      <c r="B199" s="75" t="s">
        <v>3426</v>
      </c>
      <c r="C199" s="75" t="s">
        <v>3278</v>
      </c>
      <c r="D199" s="76" t="s">
        <v>2856</v>
      </c>
      <c r="E199" s="77" t="s">
        <v>3336</v>
      </c>
      <c r="F199" s="78">
        <v>44790</v>
      </c>
      <c r="G199" s="79"/>
      <c r="H199" s="79"/>
      <c r="I199" s="80">
        <v>2.48</v>
      </c>
      <c r="J199" s="80">
        <v>14.05</v>
      </c>
      <c r="K199" s="80"/>
      <c r="L199" s="80"/>
      <c r="M199" s="80"/>
      <c r="N199" s="80"/>
    </row>
    <row r="200" spans="1:14" x14ac:dyDescent="0.25">
      <c r="A200" s="48" t="s">
        <v>3124</v>
      </c>
      <c r="B200" s="48" t="s">
        <v>3426</v>
      </c>
      <c r="C200" s="48" t="s">
        <v>3312</v>
      </c>
      <c r="D200" s="59" t="s">
        <v>3384</v>
      </c>
      <c r="E200" s="45" t="s">
        <v>3336</v>
      </c>
      <c r="F200" s="49">
        <v>44798</v>
      </c>
      <c r="G200" s="50"/>
      <c r="H200" s="50"/>
      <c r="I200" s="47">
        <v>44.39</v>
      </c>
      <c r="J200" s="47">
        <v>15.59</v>
      </c>
      <c r="K200" s="47"/>
      <c r="L200" s="47"/>
      <c r="M200" s="47"/>
      <c r="N200" s="47"/>
    </row>
    <row r="201" spans="1:14" x14ac:dyDescent="0.25">
      <c r="A201" s="43" t="s">
        <v>3125</v>
      </c>
      <c r="B201" s="43" t="s">
        <v>3240</v>
      </c>
      <c r="C201" s="43" t="s">
        <v>3313</v>
      </c>
      <c r="D201" s="58" t="s">
        <v>2857</v>
      </c>
      <c r="E201" s="45" t="s">
        <v>3336</v>
      </c>
      <c r="F201" s="46">
        <v>44820</v>
      </c>
      <c r="G201" s="44"/>
      <c r="H201" s="46"/>
      <c r="I201" s="47"/>
      <c r="J201" s="47">
        <v>20.88</v>
      </c>
      <c r="K201" s="47"/>
      <c r="L201" s="47"/>
      <c r="M201" s="47"/>
      <c r="N201" s="47"/>
    </row>
    <row r="202" spans="1:14" x14ac:dyDescent="0.25">
      <c r="A202" s="48" t="s">
        <v>3126</v>
      </c>
      <c r="B202" s="48" t="s">
        <v>3426</v>
      </c>
      <c r="C202" s="48" t="s">
        <v>3274</v>
      </c>
      <c r="D202" s="59" t="s">
        <v>3385</v>
      </c>
      <c r="E202" s="45" t="s">
        <v>3336</v>
      </c>
      <c r="F202" s="49">
        <v>44824</v>
      </c>
      <c r="G202" s="50"/>
      <c r="H202" s="50"/>
      <c r="I202" s="47">
        <v>69.89</v>
      </c>
      <c r="J202" s="47">
        <v>11.38</v>
      </c>
      <c r="K202" s="47"/>
      <c r="L202" s="47"/>
      <c r="M202" s="47">
        <v>0.92</v>
      </c>
      <c r="N202" s="47"/>
    </row>
    <row r="203" spans="1:14" x14ac:dyDescent="0.25">
      <c r="A203" s="48" t="s">
        <v>3078</v>
      </c>
      <c r="B203" s="48" t="s">
        <v>3426</v>
      </c>
      <c r="C203" s="48" t="s">
        <v>3276</v>
      </c>
      <c r="D203" s="59" t="s">
        <v>3386</v>
      </c>
      <c r="E203" s="45" t="s">
        <v>3336</v>
      </c>
      <c r="F203" s="49">
        <v>44832</v>
      </c>
      <c r="G203" s="50"/>
      <c r="H203" s="50"/>
      <c r="I203" s="47"/>
      <c r="J203" s="47"/>
      <c r="K203" s="47"/>
      <c r="L203" s="47"/>
      <c r="M203" s="47">
        <v>1.5</v>
      </c>
      <c r="N203" s="47"/>
    </row>
    <row r="204" spans="1:14" x14ac:dyDescent="0.25">
      <c r="A204" s="43" t="s">
        <v>3127</v>
      </c>
      <c r="B204" s="43" t="s">
        <v>3237</v>
      </c>
      <c r="C204" s="43" t="s">
        <v>3271</v>
      </c>
      <c r="D204" s="58" t="s">
        <v>2858</v>
      </c>
      <c r="E204" s="45" t="s">
        <v>3336</v>
      </c>
      <c r="F204" s="46">
        <v>44833</v>
      </c>
      <c r="G204" s="44"/>
      <c r="H204" s="46"/>
      <c r="I204" s="47">
        <v>26.81</v>
      </c>
      <c r="J204" s="47">
        <v>2.97</v>
      </c>
      <c r="K204" s="47"/>
      <c r="L204" s="47"/>
      <c r="M204" s="47"/>
      <c r="N204" s="47"/>
    </row>
    <row r="205" spans="1:14" x14ac:dyDescent="0.25">
      <c r="A205" s="48" t="s">
        <v>3128</v>
      </c>
      <c r="B205" s="48" t="s">
        <v>3426</v>
      </c>
      <c r="C205" s="48" t="s">
        <v>3284</v>
      </c>
      <c r="D205" s="59" t="s">
        <v>3387</v>
      </c>
      <c r="E205" s="45" t="s">
        <v>3336</v>
      </c>
      <c r="F205" s="49">
        <v>44834</v>
      </c>
      <c r="G205" s="50"/>
      <c r="H205" s="50"/>
      <c r="I205" s="47">
        <v>49.73</v>
      </c>
      <c r="J205" s="47">
        <v>7.43</v>
      </c>
      <c r="K205" s="47"/>
      <c r="L205" s="47"/>
      <c r="M205" s="47">
        <v>2.98</v>
      </c>
      <c r="N205" s="47"/>
    </row>
    <row r="206" spans="1:14" x14ac:dyDescent="0.25">
      <c r="A206" s="43" t="s">
        <v>3129</v>
      </c>
      <c r="B206" s="43" t="s">
        <v>3238</v>
      </c>
      <c r="C206" s="43" t="s">
        <v>3264</v>
      </c>
      <c r="D206" s="58" t="s">
        <v>2859</v>
      </c>
      <c r="E206" s="45" t="s">
        <v>3336</v>
      </c>
      <c r="F206" s="46">
        <v>44834</v>
      </c>
      <c r="G206" s="44"/>
      <c r="H206" s="46"/>
      <c r="I206" s="47">
        <v>150.79</v>
      </c>
      <c r="J206" s="47">
        <v>51.08</v>
      </c>
      <c r="K206" s="47"/>
      <c r="L206" s="47"/>
      <c r="M206" s="47"/>
      <c r="N206" s="47"/>
    </row>
    <row r="207" spans="1:14" x14ac:dyDescent="0.25">
      <c r="A207" s="56" t="s">
        <v>3130</v>
      </c>
      <c r="B207" s="48" t="s">
        <v>3237</v>
      </c>
      <c r="C207" s="48" t="s">
        <v>3314</v>
      </c>
      <c r="D207" s="59" t="s">
        <v>2860</v>
      </c>
      <c r="E207" s="45" t="s">
        <v>3336</v>
      </c>
      <c r="F207" s="49">
        <v>44855</v>
      </c>
      <c r="G207" s="50"/>
      <c r="H207" s="50"/>
      <c r="I207" s="47"/>
      <c r="J207" s="47"/>
      <c r="K207" s="47"/>
      <c r="L207" s="47"/>
      <c r="M207" s="47">
        <v>2.4</v>
      </c>
      <c r="N207" s="47"/>
    </row>
    <row r="208" spans="1:14" x14ac:dyDescent="0.25">
      <c r="A208" s="43" t="s">
        <v>3131</v>
      </c>
      <c r="B208" s="43" t="s">
        <v>3238</v>
      </c>
      <c r="C208" s="43" t="s">
        <v>3314</v>
      </c>
      <c r="D208" s="58" t="s">
        <v>2861</v>
      </c>
      <c r="E208" s="45" t="s">
        <v>3336</v>
      </c>
      <c r="F208" s="46">
        <v>44860</v>
      </c>
      <c r="G208" s="44"/>
      <c r="H208" s="46"/>
      <c r="I208" s="47"/>
      <c r="J208" s="47"/>
      <c r="K208" s="47"/>
      <c r="L208" s="47"/>
      <c r="M208" s="47">
        <v>2.56</v>
      </c>
      <c r="N208" s="47"/>
    </row>
    <row r="209" spans="1:14" x14ac:dyDescent="0.25">
      <c r="A209" s="43" t="s">
        <v>3132</v>
      </c>
      <c r="B209" s="43" t="s">
        <v>3237</v>
      </c>
      <c r="C209" s="43" t="s">
        <v>3250</v>
      </c>
      <c r="D209" s="58" t="s">
        <v>2862</v>
      </c>
      <c r="E209" s="45" t="s">
        <v>3336</v>
      </c>
      <c r="F209" s="46">
        <v>44867</v>
      </c>
      <c r="G209" s="44"/>
      <c r="H209" s="46"/>
      <c r="I209" s="47">
        <v>105.11</v>
      </c>
      <c r="J209" s="47">
        <v>26.27</v>
      </c>
      <c r="K209" s="47"/>
      <c r="L209" s="47"/>
      <c r="M209" s="47"/>
      <c r="N209" s="47"/>
    </row>
    <row r="210" spans="1:14" x14ac:dyDescent="0.25">
      <c r="A210" s="43" t="s">
        <v>3133</v>
      </c>
      <c r="B210" s="43" t="s">
        <v>3237</v>
      </c>
      <c r="C210" s="43" t="s">
        <v>3252</v>
      </c>
      <c r="D210" s="58" t="s">
        <v>2863</v>
      </c>
      <c r="E210" s="45" t="s">
        <v>3336</v>
      </c>
      <c r="F210" s="46">
        <v>44868</v>
      </c>
      <c r="G210" s="44"/>
      <c r="H210" s="46"/>
      <c r="I210" s="47">
        <v>7.28</v>
      </c>
      <c r="J210" s="47">
        <v>38.270000000000003</v>
      </c>
      <c r="K210" s="47"/>
      <c r="L210" s="47"/>
      <c r="M210" s="47"/>
      <c r="N210" s="47"/>
    </row>
    <row r="211" spans="1:14" x14ac:dyDescent="0.25">
      <c r="A211" s="43" t="s">
        <v>3134</v>
      </c>
      <c r="B211" s="43" t="s">
        <v>3237</v>
      </c>
      <c r="C211" s="43" t="s">
        <v>3252</v>
      </c>
      <c r="D211" s="58" t="s">
        <v>2864</v>
      </c>
      <c r="E211" s="45" t="s">
        <v>3336</v>
      </c>
      <c r="F211" s="46">
        <v>44889</v>
      </c>
      <c r="G211" s="44"/>
      <c r="H211" s="46"/>
      <c r="I211" s="47">
        <v>51.78</v>
      </c>
      <c r="J211" s="47"/>
      <c r="K211" s="47"/>
      <c r="L211" s="47"/>
      <c r="M211" s="47"/>
      <c r="N211" s="47"/>
    </row>
    <row r="212" spans="1:14" x14ac:dyDescent="0.25">
      <c r="A212" s="48" t="s">
        <v>3135</v>
      </c>
      <c r="B212" s="48" t="s">
        <v>3426</v>
      </c>
      <c r="C212" s="48" t="s">
        <v>3272</v>
      </c>
      <c r="D212" s="59" t="s">
        <v>3388</v>
      </c>
      <c r="E212" s="45" t="s">
        <v>3336</v>
      </c>
      <c r="F212" s="49">
        <v>44895</v>
      </c>
      <c r="G212" s="50"/>
      <c r="H212" s="50"/>
      <c r="I212" s="47"/>
      <c r="J212" s="47"/>
      <c r="K212" s="47">
        <v>2.1</v>
      </c>
      <c r="L212" s="47"/>
      <c r="M212" s="47"/>
      <c r="N212" s="47"/>
    </row>
    <row r="213" spans="1:14" x14ac:dyDescent="0.25">
      <c r="A213" s="48" t="s">
        <v>3135</v>
      </c>
      <c r="B213" s="48" t="s">
        <v>3426</v>
      </c>
      <c r="C213" s="48" t="s">
        <v>3272</v>
      </c>
      <c r="D213" s="59" t="s">
        <v>3388</v>
      </c>
      <c r="E213" s="45" t="s">
        <v>3336</v>
      </c>
      <c r="F213" s="49">
        <v>44902</v>
      </c>
      <c r="G213" s="50"/>
      <c r="H213" s="50"/>
      <c r="I213" s="47"/>
      <c r="J213" s="47"/>
      <c r="K213" s="47"/>
      <c r="L213" s="47"/>
      <c r="M213" s="47">
        <v>2.1</v>
      </c>
      <c r="N213" s="47"/>
    </row>
    <row r="214" spans="1:14" x14ac:dyDescent="0.25">
      <c r="A214" s="48" t="s">
        <v>3136</v>
      </c>
      <c r="B214" s="48" t="s">
        <v>3426</v>
      </c>
      <c r="C214" s="48" t="s">
        <v>3272</v>
      </c>
      <c r="D214" s="59" t="s">
        <v>3389</v>
      </c>
      <c r="E214" s="45" t="s">
        <v>3336</v>
      </c>
      <c r="F214" s="49">
        <v>44907</v>
      </c>
      <c r="G214" s="50"/>
      <c r="H214" s="50"/>
      <c r="I214" s="47">
        <v>43.67</v>
      </c>
      <c r="J214" s="47">
        <v>5.95</v>
      </c>
      <c r="K214" s="47"/>
      <c r="L214" s="47"/>
      <c r="M214" s="47">
        <v>0.75</v>
      </c>
      <c r="N214" s="47"/>
    </row>
    <row r="215" spans="1:14" x14ac:dyDescent="0.25">
      <c r="A215" s="48" t="s">
        <v>3137</v>
      </c>
      <c r="B215" s="48" t="s">
        <v>3426</v>
      </c>
      <c r="C215" s="48" t="s">
        <v>3280</v>
      </c>
      <c r="D215" s="59" t="s">
        <v>3390</v>
      </c>
      <c r="E215" s="45" t="s">
        <v>3336</v>
      </c>
      <c r="F215" s="49">
        <v>44908</v>
      </c>
      <c r="G215" s="50"/>
      <c r="H215" s="50"/>
      <c r="I215" s="47">
        <v>54.81</v>
      </c>
      <c r="J215" s="47">
        <v>9.67</v>
      </c>
      <c r="K215" s="47"/>
      <c r="L215" s="47"/>
      <c r="M215" s="47"/>
      <c r="N215" s="47"/>
    </row>
    <row r="216" spans="1:14" x14ac:dyDescent="0.25">
      <c r="A216" s="43" t="s">
        <v>3138</v>
      </c>
      <c r="B216" s="43" t="s">
        <v>3237</v>
      </c>
      <c r="C216" s="43" t="s">
        <v>3271</v>
      </c>
      <c r="D216" s="58" t="s">
        <v>2865</v>
      </c>
      <c r="E216" s="45" t="s">
        <v>3336</v>
      </c>
      <c r="F216" s="46">
        <v>44909</v>
      </c>
      <c r="G216" s="44"/>
      <c r="H216" s="46"/>
      <c r="I216" s="47">
        <v>21.88</v>
      </c>
      <c r="J216" s="47">
        <v>7.3</v>
      </c>
      <c r="K216" s="47"/>
      <c r="L216" s="47"/>
      <c r="M216" s="47"/>
      <c r="N216" s="47"/>
    </row>
    <row r="217" spans="1:14" x14ac:dyDescent="0.25">
      <c r="A217" s="43" t="s">
        <v>3139</v>
      </c>
      <c r="B217" s="43" t="s">
        <v>3237</v>
      </c>
      <c r="C217" s="43" t="s">
        <v>3258</v>
      </c>
      <c r="D217" s="58" t="s">
        <v>2866</v>
      </c>
      <c r="E217" s="45" t="s">
        <v>3336</v>
      </c>
      <c r="F217" s="46">
        <v>44936</v>
      </c>
      <c r="G217" s="44"/>
      <c r="H217" s="46"/>
      <c r="I217" s="47"/>
      <c r="J217" s="47"/>
      <c r="K217" s="47"/>
      <c r="L217" s="47"/>
      <c r="M217" s="47">
        <v>1.1100000000000001</v>
      </c>
      <c r="N217" s="47"/>
    </row>
    <row r="218" spans="1:14" x14ac:dyDescent="0.25">
      <c r="A218" s="48" t="s">
        <v>3140</v>
      </c>
      <c r="B218" s="48" t="s">
        <v>3237</v>
      </c>
      <c r="C218" s="48" t="s">
        <v>3252</v>
      </c>
      <c r="D218" s="59" t="s">
        <v>2867</v>
      </c>
      <c r="E218" s="45" t="s">
        <v>3336</v>
      </c>
      <c r="F218" s="49">
        <v>44937</v>
      </c>
      <c r="G218" s="50"/>
      <c r="H218" s="50"/>
      <c r="I218" s="47"/>
      <c r="J218" s="47"/>
      <c r="K218" s="47"/>
      <c r="L218" s="47"/>
      <c r="M218" s="47">
        <v>1.8</v>
      </c>
      <c r="N218" s="47">
        <v>0.5</v>
      </c>
    </row>
    <row r="219" spans="1:14" x14ac:dyDescent="0.25">
      <c r="A219" s="48" t="s">
        <v>3129</v>
      </c>
      <c r="B219" s="43" t="s">
        <v>3238</v>
      </c>
      <c r="C219" s="43" t="s">
        <v>3264</v>
      </c>
      <c r="D219" s="59" t="s">
        <v>2859</v>
      </c>
      <c r="E219" s="45" t="s">
        <v>3336</v>
      </c>
      <c r="F219" s="50">
        <v>44943</v>
      </c>
      <c r="G219" s="50"/>
      <c r="H219" s="50"/>
      <c r="I219" s="47"/>
      <c r="J219" s="47"/>
      <c r="K219" s="47"/>
      <c r="L219" s="47"/>
      <c r="M219" s="47">
        <v>11.25</v>
      </c>
      <c r="N219" s="47"/>
    </row>
    <row r="220" spans="1:14" x14ac:dyDescent="0.25">
      <c r="A220" s="48" t="s">
        <v>3141</v>
      </c>
      <c r="B220" s="48" t="s">
        <v>3237</v>
      </c>
      <c r="C220" s="48" t="s">
        <v>3294</v>
      </c>
      <c r="D220" s="59" t="s">
        <v>2868</v>
      </c>
      <c r="E220" s="45" t="s">
        <v>3336</v>
      </c>
      <c r="F220" s="49">
        <v>44946</v>
      </c>
      <c r="G220" s="45"/>
      <c r="H220" s="50"/>
      <c r="I220" s="45"/>
      <c r="J220" s="45"/>
      <c r="K220" s="45"/>
      <c r="L220" s="45"/>
      <c r="M220" s="45">
        <v>5.35</v>
      </c>
      <c r="N220" s="45"/>
    </row>
    <row r="221" spans="1:14" x14ac:dyDescent="0.25">
      <c r="A221" s="43" t="s">
        <v>3142</v>
      </c>
      <c r="B221" s="43" t="s">
        <v>3237</v>
      </c>
      <c r="C221" s="43" t="s">
        <v>3315</v>
      </c>
      <c r="D221" s="58" t="s">
        <v>2869</v>
      </c>
      <c r="E221" s="45" t="s">
        <v>3336</v>
      </c>
      <c r="F221" s="46">
        <v>44953</v>
      </c>
      <c r="G221" s="44"/>
      <c r="H221" s="46"/>
      <c r="I221" s="47">
        <v>15.53</v>
      </c>
      <c r="J221" s="47">
        <v>46.61</v>
      </c>
      <c r="K221" s="47"/>
      <c r="L221" s="47"/>
      <c r="M221" s="47"/>
      <c r="N221" s="47"/>
    </row>
    <row r="222" spans="1:14" x14ac:dyDescent="0.25">
      <c r="A222" s="48" t="s">
        <v>3143</v>
      </c>
      <c r="B222" s="48" t="s">
        <v>3426</v>
      </c>
      <c r="C222" s="48" t="s">
        <v>3243</v>
      </c>
      <c r="D222" s="59" t="s">
        <v>3391</v>
      </c>
      <c r="E222" s="45" t="s">
        <v>3336</v>
      </c>
      <c r="F222" s="49">
        <v>44956</v>
      </c>
      <c r="G222" s="50"/>
      <c r="H222" s="50"/>
      <c r="I222" s="47">
        <v>30.58</v>
      </c>
      <c r="J222" s="47">
        <v>6.26</v>
      </c>
      <c r="K222" s="47"/>
      <c r="L222" s="47"/>
      <c r="M222" s="47"/>
      <c r="N222" s="47"/>
    </row>
    <row r="223" spans="1:14" x14ac:dyDescent="0.25">
      <c r="A223" s="43" t="s">
        <v>3144</v>
      </c>
      <c r="B223" s="43" t="s">
        <v>3237</v>
      </c>
      <c r="C223" s="43" t="s">
        <v>3258</v>
      </c>
      <c r="D223" s="58" t="s">
        <v>2870</v>
      </c>
      <c r="E223" s="45" t="s">
        <v>3336</v>
      </c>
      <c r="F223" s="46">
        <v>44972</v>
      </c>
      <c r="G223" s="44"/>
      <c r="H223" s="46"/>
      <c r="I223" s="47"/>
      <c r="J223" s="47"/>
      <c r="K223" s="47"/>
      <c r="L223" s="47"/>
      <c r="M223" s="47">
        <v>2.1</v>
      </c>
      <c r="N223" s="47"/>
    </row>
    <row r="224" spans="1:14" x14ac:dyDescent="0.25">
      <c r="A224" s="48" t="s">
        <v>3145</v>
      </c>
      <c r="B224" s="48" t="s">
        <v>3426</v>
      </c>
      <c r="C224" s="48" t="s">
        <v>3272</v>
      </c>
      <c r="D224" s="59" t="s">
        <v>3392</v>
      </c>
      <c r="E224" s="45" t="s">
        <v>3336</v>
      </c>
      <c r="F224" s="49">
        <v>44977</v>
      </c>
      <c r="G224" s="50"/>
      <c r="H224" s="50"/>
      <c r="I224" s="47">
        <v>14.77</v>
      </c>
      <c r="J224" s="47">
        <v>3.03</v>
      </c>
      <c r="K224" s="47"/>
      <c r="L224" s="47"/>
      <c r="M224" s="47">
        <v>2.4</v>
      </c>
      <c r="N224" s="47"/>
    </row>
    <row r="225" spans="1:14" x14ac:dyDescent="0.25">
      <c r="A225" s="48" t="s">
        <v>3146</v>
      </c>
      <c r="B225" s="48" t="s">
        <v>3426</v>
      </c>
      <c r="C225" s="48" t="s">
        <v>3316</v>
      </c>
      <c r="D225" s="59" t="s">
        <v>3393</v>
      </c>
      <c r="E225" s="45" t="s">
        <v>3336</v>
      </c>
      <c r="F225" s="49">
        <v>44981</v>
      </c>
      <c r="G225" s="50"/>
      <c r="H225" s="50"/>
      <c r="I225" s="47">
        <v>106.4</v>
      </c>
      <c r="J225" s="47">
        <v>83.6</v>
      </c>
      <c r="K225" s="47"/>
      <c r="L225" s="47"/>
      <c r="M225" s="47"/>
      <c r="N225" s="47"/>
    </row>
    <row r="226" spans="1:14" x14ac:dyDescent="0.25">
      <c r="A226" s="48" t="s">
        <v>3147</v>
      </c>
      <c r="B226" s="48" t="s">
        <v>3237</v>
      </c>
      <c r="C226" s="48" t="s">
        <v>3261</v>
      </c>
      <c r="D226" s="59" t="s">
        <v>2871</v>
      </c>
      <c r="E226" s="45" t="s">
        <v>3336</v>
      </c>
      <c r="F226" s="49">
        <v>44993</v>
      </c>
      <c r="G226" s="50"/>
      <c r="H226" s="50"/>
      <c r="I226" s="47"/>
      <c r="J226" s="47"/>
      <c r="K226" s="47"/>
      <c r="L226" s="47"/>
      <c r="M226" s="47">
        <v>1.25</v>
      </c>
      <c r="N226" s="47"/>
    </row>
    <row r="227" spans="1:14" x14ac:dyDescent="0.25">
      <c r="A227" s="43" t="s">
        <v>3148</v>
      </c>
      <c r="B227" s="43" t="s">
        <v>3237</v>
      </c>
      <c r="C227" s="43" t="s">
        <v>3285</v>
      </c>
      <c r="D227" s="58" t="s">
        <v>2872</v>
      </c>
      <c r="E227" s="45" t="s">
        <v>3336</v>
      </c>
      <c r="F227" s="46">
        <v>45014</v>
      </c>
      <c r="G227" s="44"/>
      <c r="H227" s="53"/>
      <c r="I227" s="45">
        <v>23.15</v>
      </c>
      <c r="J227" s="47">
        <v>6.92</v>
      </c>
      <c r="K227" s="47"/>
      <c r="L227" s="47"/>
      <c r="M227" s="47"/>
      <c r="N227" s="47"/>
    </row>
    <row r="228" spans="1:14" x14ac:dyDescent="0.25">
      <c r="A228" s="48" t="s">
        <v>3149</v>
      </c>
      <c r="B228" s="48" t="s">
        <v>3237</v>
      </c>
      <c r="C228" s="48" t="s">
        <v>3253</v>
      </c>
      <c r="D228" s="59" t="s">
        <v>2873</v>
      </c>
      <c r="E228" s="45" t="s">
        <v>3336</v>
      </c>
      <c r="F228" s="49">
        <v>45015</v>
      </c>
      <c r="G228" s="50"/>
      <c r="H228" s="54"/>
      <c r="I228" s="47"/>
      <c r="J228" s="47"/>
      <c r="K228" s="47"/>
      <c r="L228" s="47"/>
      <c r="M228" s="47">
        <v>1.3</v>
      </c>
      <c r="N228" s="47"/>
    </row>
    <row r="229" spans="1:14" x14ac:dyDescent="0.25">
      <c r="A229" s="43" t="s">
        <v>3150</v>
      </c>
      <c r="B229" s="43" t="s">
        <v>3237</v>
      </c>
      <c r="C229" s="43" t="s">
        <v>3250</v>
      </c>
      <c r="D229" s="58" t="s">
        <v>2874</v>
      </c>
      <c r="E229" s="45" t="s">
        <v>3336</v>
      </c>
      <c r="F229" s="55">
        <v>45016</v>
      </c>
      <c r="G229" s="44"/>
      <c r="H229" s="55"/>
      <c r="I229" s="47">
        <v>86.06</v>
      </c>
      <c r="J229" s="47">
        <v>10.63</v>
      </c>
      <c r="K229" s="47"/>
      <c r="L229" s="47"/>
      <c r="M229" s="47"/>
      <c r="N229" s="47"/>
    </row>
    <row r="230" spans="1:14" x14ac:dyDescent="0.25">
      <c r="A230" s="43" t="s">
        <v>3151</v>
      </c>
      <c r="B230" s="43" t="s">
        <v>3238</v>
      </c>
      <c r="C230" s="43" t="s">
        <v>1030</v>
      </c>
      <c r="D230" s="58" t="s">
        <v>2875</v>
      </c>
      <c r="E230" s="45" t="s">
        <v>3336</v>
      </c>
      <c r="F230" s="46">
        <v>45019</v>
      </c>
      <c r="G230" s="44"/>
      <c r="H230" s="46"/>
      <c r="I230" s="47">
        <v>89.53</v>
      </c>
      <c r="J230" s="47">
        <v>18.55</v>
      </c>
      <c r="K230" s="47"/>
      <c r="L230" s="47"/>
      <c r="M230" s="47"/>
      <c r="N230" s="47"/>
    </row>
    <row r="231" spans="1:14" x14ac:dyDescent="0.25">
      <c r="A231" s="48" t="s">
        <v>3152</v>
      </c>
      <c r="B231" s="48" t="s">
        <v>3426</v>
      </c>
      <c r="C231" s="48" t="s">
        <v>3313</v>
      </c>
      <c r="D231" s="59" t="s">
        <v>3394</v>
      </c>
      <c r="E231" s="45" t="s">
        <v>3336</v>
      </c>
      <c r="F231" s="49">
        <v>45040</v>
      </c>
      <c r="G231" s="50"/>
      <c r="H231" s="50"/>
      <c r="I231" s="47">
        <v>72.45</v>
      </c>
      <c r="J231" s="47">
        <v>272.55</v>
      </c>
      <c r="K231" s="47"/>
      <c r="L231" s="47"/>
      <c r="M231" s="47"/>
      <c r="N231" s="47"/>
    </row>
    <row r="232" spans="1:14" x14ac:dyDescent="0.25">
      <c r="A232" s="56" t="s">
        <v>3153</v>
      </c>
      <c r="B232" s="48" t="s">
        <v>3237</v>
      </c>
      <c r="C232" s="48" t="s">
        <v>3317</v>
      </c>
      <c r="D232" s="59" t="s">
        <v>2876</v>
      </c>
      <c r="E232" s="45" t="s">
        <v>3336</v>
      </c>
      <c r="F232" s="49">
        <v>45042</v>
      </c>
      <c r="G232" s="50"/>
      <c r="H232" s="50"/>
      <c r="I232" s="47">
        <v>58.32</v>
      </c>
      <c r="J232" s="47">
        <v>14.58</v>
      </c>
      <c r="K232" s="47"/>
      <c r="L232" s="47"/>
      <c r="M232" s="47"/>
      <c r="N232" s="47"/>
    </row>
    <row r="233" spans="1:14" x14ac:dyDescent="0.25">
      <c r="A233" s="48" t="s">
        <v>3154</v>
      </c>
      <c r="B233" s="48" t="s">
        <v>3426</v>
      </c>
      <c r="C233" s="48" t="s">
        <v>3269</v>
      </c>
      <c r="D233" s="59" t="s">
        <v>2877</v>
      </c>
      <c r="E233" s="45" t="s">
        <v>3336</v>
      </c>
      <c r="F233" s="49">
        <v>45042</v>
      </c>
      <c r="G233" s="50"/>
      <c r="H233" s="50"/>
      <c r="I233" s="47">
        <v>78.97</v>
      </c>
      <c r="J233" s="47">
        <v>92</v>
      </c>
      <c r="K233" s="47"/>
      <c r="L233" s="47"/>
      <c r="M233" s="47"/>
      <c r="N233" s="47"/>
    </row>
    <row r="234" spans="1:14" x14ac:dyDescent="0.25">
      <c r="A234" s="48" t="s">
        <v>3155</v>
      </c>
      <c r="B234" s="48" t="s">
        <v>3237</v>
      </c>
      <c r="C234" s="48" t="s">
        <v>3252</v>
      </c>
      <c r="D234" s="59" t="s">
        <v>2878</v>
      </c>
      <c r="E234" s="45" t="s">
        <v>3336</v>
      </c>
      <c r="F234" s="49">
        <v>45055</v>
      </c>
      <c r="G234" s="50"/>
      <c r="H234" s="50"/>
      <c r="I234" s="47"/>
      <c r="J234" s="47"/>
      <c r="K234" s="47">
        <v>0.27</v>
      </c>
      <c r="L234" s="47"/>
      <c r="M234" s="47">
        <v>1.68</v>
      </c>
      <c r="N234" s="47">
        <v>0.99</v>
      </c>
    </row>
    <row r="235" spans="1:14" x14ac:dyDescent="0.25">
      <c r="A235" s="48" t="s">
        <v>3156</v>
      </c>
      <c r="B235" s="48" t="s">
        <v>3426</v>
      </c>
      <c r="C235" s="48" t="s">
        <v>3259</v>
      </c>
      <c r="D235" s="59" t="s">
        <v>2879</v>
      </c>
      <c r="E235" s="45" t="s">
        <v>3336</v>
      </c>
      <c r="F235" s="49">
        <v>45061</v>
      </c>
      <c r="G235" s="50"/>
      <c r="H235" s="50"/>
      <c r="I235" s="47"/>
      <c r="J235" s="47"/>
      <c r="K235" s="47"/>
      <c r="L235" s="47"/>
      <c r="M235" s="47">
        <v>1.1000000000000001</v>
      </c>
      <c r="N235" s="47"/>
    </row>
    <row r="236" spans="1:14" x14ac:dyDescent="0.25">
      <c r="A236" s="43" t="s">
        <v>3157</v>
      </c>
      <c r="B236" s="43" t="s">
        <v>3237</v>
      </c>
      <c r="C236" s="43" t="s">
        <v>3258</v>
      </c>
      <c r="D236" s="58" t="s">
        <v>2880</v>
      </c>
      <c r="E236" s="45" t="s">
        <v>3336</v>
      </c>
      <c r="F236" s="46">
        <v>45064</v>
      </c>
      <c r="G236" s="44"/>
      <c r="H236" s="46"/>
      <c r="I236" s="47">
        <v>34.76</v>
      </c>
      <c r="J236" s="47">
        <v>17.12</v>
      </c>
      <c r="K236" s="47"/>
      <c r="L236" s="47"/>
      <c r="M236" s="47"/>
      <c r="N236" s="47"/>
    </row>
    <row r="237" spans="1:14" x14ac:dyDescent="0.25">
      <c r="A237" s="43" t="s">
        <v>3158</v>
      </c>
      <c r="B237" s="43" t="s">
        <v>3237</v>
      </c>
      <c r="C237" s="43" t="s">
        <v>3258</v>
      </c>
      <c r="D237" s="58" t="s">
        <v>2881</v>
      </c>
      <c r="E237" s="45" t="s">
        <v>3336</v>
      </c>
      <c r="F237" s="46">
        <v>45091</v>
      </c>
      <c r="G237" s="44"/>
      <c r="H237" s="46"/>
      <c r="I237" s="47">
        <v>19.38</v>
      </c>
      <c r="J237" s="47">
        <v>2.15</v>
      </c>
      <c r="K237" s="45"/>
      <c r="L237" s="47"/>
      <c r="M237" s="47"/>
      <c r="N237" s="47"/>
    </row>
    <row r="238" spans="1:14" x14ac:dyDescent="0.25">
      <c r="A238" s="43" t="s">
        <v>3159</v>
      </c>
      <c r="B238" s="43" t="s">
        <v>3426</v>
      </c>
      <c r="C238" s="43" t="s">
        <v>3259</v>
      </c>
      <c r="D238" s="58" t="s">
        <v>2882</v>
      </c>
      <c r="E238" s="45" t="s">
        <v>3336</v>
      </c>
      <c r="F238" s="46">
        <v>45091</v>
      </c>
      <c r="G238" s="44"/>
      <c r="H238" s="46"/>
      <c r="I238" s="47">
        <v>8.5500000000000007</v>
      </c>
      <c r="J238" s="47">
        <v>2.95</v>
      </c>
      <c r="K238" s="47"/>
      <c r="L238" s="47"/>
      <c r="M238" s="47"/>
      <c r="N238" s="47"/>
    </row>
    <row r="239" spans="1:14" x14ac:dyDescent="0.25">
      <c r="A239" s="48" t="s">
        <v>3160</v>
      </c>
      <c r="B239" s="48" t="s">
        <v>3237</v>
      </c>
      <c r="C239" s="48" t="s">
        <v>3248</v>
      </c>
      <c r="D239" s="59" t="s">
        <v>2883</v>
      </c>
      <c r="E239" s="45" t="s">
        <v>3336</v>
      </c>
      <c r="F239" s="49">
        <v>45098</v>
      </c>
      <c r="G239" s="45"/>
      <c r="H239" s="50"/>
      <c r="I239" s="45"/>
      <c r="J239" s="45"/>
      <c r="K239" s="45"/>
      <c r="L239" s="45"/>
      <c r="M239" s="45">
        <v>1.56</v>
      </c>
      <c r="N239" s="45"/>
    </row>
    <row r="240" spans="1:14" x14ac:dyDescent="0.25">
      <c r="A240" s="56" t="s">
        <v>3161</v>
      </c>
      <c r="B240" s="48" t="s">
        <v>3237</v>
      </c>
      <c r="C240" s="48" t="s">
        <v>3318</v>
      </c>
      <c r="D240" s="59" t="s">
        <v>2884</v>
      </c>
      <c r="E240" s="45" t="s">
        <v>3336</v>
      </c>
      <c r="F240" s="49">
        <v>45098</v>
      </c>
      <c r="G240" s="50"/>
      <c r="H240" s="50"/>
      <c r="I240" s="47">
        <v>68.09</v>
      </c>
      <c r="J240" s="47">
        <v>21.5</v>
      </c>
      <c r="K240" s="47"/>
      <c r="L240" s="47"/>
      <c r="M240" s="47"/>
      <c r="N240" s="47"/>
    </row>
    <row r="241" spans="1:14" x14ac:dyDescent="0.25">
      <c r="A241" s="43" t="s">
        <v>3162</v>
      </c>
      <c r="B241" s="43" t="s">
        <v>3238</v>
      </c>
      <c r="C241" s="43" t="s">
        <v>3289</v>
      </c>
      <c r="D241" s="58" t="s">
        <v>2885</v>
      </c>
      <c r="E241" s="45" t="s">
        <v>3336</v>
      </c>
      <c r="F241" s="46">
        <v>45100</v>
      </c>
      <c r="G241" s="44"/>
      <c r="H241" s="46"/>
      <c r="I241" s="47"/>
      <c r="J241" s="47"/>
      <c r="K241" s="47"/>
      <c r="L241" s="47"/>
      <c r="M241" s="47">
        <v>1.84</v>
      </c>
      <c r="N241" s="47"/>
    </row>
    <row r="242" spans="1:14" x14ac:dyDescent="0.25">
      <c r="A242" s="48" t="s">
        <v>3099</v>
      </c>
      <c r="B242" s="48" t="s">
        <v>3237</v>
      </c>
      <c r="C242" s="48" t="s">
        <v>3303</v>
      </c>
      <c r="D242" s="59" t="s">
        <v>2835</v>
      </c>
      <c r="E242" s="45" t="s">
        <v>3336</v>
      </c>
      <c r="F242" s="49">
        <v>45106</v>
      </c>
      <c r="G242" s="45"/>
      <c r="H242" s="50"/>
      <c r="I242" s="45"/>
      <c r="J242" s="45"/>
      <c r="K242" s="45">
        <v>38.200000000000003</v>
      </c>
      <c r="L242" s="45"/>
      <c r="M242" s="45"/>
      <c r="N242" s="45"/>
    </row>
    <row r="243" spans="1:14" x14ac:dyDescent="0.25">
      <c r="A243" s="43" t="s">
        <v>3163</v>
      </c>
      <c r="B243" s="43" t="s">
        <v>3237</v>
      </c>
      <c r="C243" s="43" t="s">
        <v>3253</v>
      </c>
      <c r="D243" s="58" t="s">
        <v>2886</v>
      </c>
      <c r="E243" s="45" t="s">
        <v>3336</v>
      </c>
      <c r="F243" s="46">
        <v>45107</v>
      </c>
      <c r="G243" s="44"/>
      <c r="H243" s="46"/>
      <c r="I243" s="47"/>
      <c r="J243" s="47">
        <v>34.5</v>
      </c>
      <c r="K243" s="47"/>
      <c r="L243" s="47"/>
      <c r="M243" s="47"/>
      <c r="N243" s="47"/>
    </row>
    <row r="244" spans="1:14" x14ac:dyDescent="0.25">
      <c r="A244" s="43" t="s">
        <v>3164</v>
      </c>
      <c r="B244" s="43" t="s">
        <v>3237</v>
      </c>
      <c r="C244" s="43" t="s">
        <v>3319</v>
      </c>
      <c r="D244" s="58" t="s">
        <v>2887</v>
      </c>
      <c r="E244" s="45" t="s">
        <v>3336</v>
      </c>
      <c r="F244" s="46">
        <v>45111</v>
      </c>
      <c r="G244" s="44"/>
      <c r="H244" s="46"/>
      <c r="I244" s="47">
        <v>47.85</v>
      </c>
      <c r="J244" s="47">
        <v>10.5</v>
      </c>
      <c r="K244" s="47"/>
      <c r="L244" s="47"/>
      <c r="M244" s="47"/>
      <c r="N244" s="47"/>
    </row>
    <row r="245" spans="1:14" x14ac:dyDescent="0.25">
      <c r="A245" s="48" t="s">
        <v>3165</v>
      </c>
      <c r="B245" s="48" t="s">
        <v>3426</v>
      </c>
      <c r="C245" s="48" t="s">
        <v>3320</v>
      </c>
      <c r="D245" s="59" t="s">
        <v>3395</v>
      </c>
      <c r="E245" s="45" t="s">
        <v>3336</v>
      </c>
      <c r="F245" s="49">
        <v>45112</v>
      </c>
      <c r="G245" s="50"/>
      <c r="H245" s="50"/>
      <c r="I245" s="47">
        <v>0.08</v>
      </c>
      <c r="J245" s="47">
        <v>0.81</v>
      </c>
      <c r="K245" s="47"/>
      <c r="L245" s="47"/>
      <c r="M245" s="47"/>
      <c r="N245" s="47"/>
    </row>
    <row r="246" spans="1:14" x14ac:dyDescent="0.25">
      <c r="A246" s="48" t="s">
        <v>3166</v>
      </c>
      <c r="B246" s="48" t="s">
        <v>3237</v>
      </c>
      <c r="C246" s="48" t="s">
        <v>3289</v>
      </c>
      <c r="D246" s="59" t="s">
        <v>2888</v>
      </c>
      <c r="E246" s="45" t="s">
        <v>3336</v>
      </c>
      <c r="F246" s="49">
        <v>45117</v>
      </c>
      <c r="G246" s="45"/>
      <c r="H246" s="50"/>
      <c r="I246" s="45"/>
      <c r="J246" s="45"/>
      <c r="K246" s="45">
        <v>99.4</v>
      </c>
      <c r="L246" s="45"/>
      <c r="M246" s="45"/>
      <c r="N246" s="45"/>
    </row>
    <row r="247" spans="1:14" x14ac:dyDescent="0.25">
      <c r="A247" s="48" t="s">
        <v>3166</v>
      </c>
      <c r="B247" s="48" t="s">
        <v>3237</v>
      </c>
      <c r="C247" s="48" t="s">
        <v>3289</v>
      </c>
      <c r="D247" s="59" t="s">
        <v>2888</v>
      </c>
      <c r="E247" s="45" t="s">
        <v>3336</v>
      </c>
      <c r="F247" s="49">
        <v>45117</v>
      </c>
      <c r="G247" s="45"/>
      <c r="H247" s="50"/>
      <c r="I247" s="45"/>
      <c r="J247" s="45"/>
      <c r="K247" s="45"/>
      <c r="L247" s="45"/>
      <c r="M247" s="45">
        <v>0.2</v>
      </c>
      <c r="N247" s="45">
        <v>3</v>
      </c>
    </row>
    <row r="248" spans="1:14" x14ac:dyDescent="0.25">
      <c r="A248" s="43" t="s">
        <v>3167</v>
      </c>
      <c r="B248" s="43" t="s">
        <v>3237</v>
      </c>
      <c r="C248" s="43" t="s">
        <v>3253</v>
      </c>
      <c r="D248" s="58" t="s">
        <v>2889</v>
      </c>
      <c r="E248" s="45" t="s">
        <v>3336</v>
      </c>
      <c r="F248" s="51">
        <v>45126</v>
      </c>
      <c r="G248" s="44"/>
      <c r="H248" s="51"/>
      <c r="I248" s="47"/>
      <c r="J248" s="47"/>
      <c r="K248" s="47"/>
      <c r="L248" s="47"/>
      <c r="M248" s="47">
        <v>0.3</v>
      </c>
      <c r="N248" s="47"/>
    </row>
    <row r="249" spans="1:14" x14ac:dyDescent="0.25">
      <c r="A249" s="43" t="s">
        <v>3168</v>
      </c>
      <c r="B249" s="43" t="s">
        <v>3237</v>
      </c>
      <c r="C249" s="43" t="s">
        <v>3321</v>
      </c>
      <c r="D249" s="58" t="s">
        <v>2890</v>
      </c>
      <c r="E249" s="45" t="s">
        <v>3336</v>
      </c>
      <c r="F249" s="46">
        <v>45128</v>
      </c>
      <c r="G249" s="44"/>
      <c r="H249" s="46"/>
      <c r="I249" s="47"/>
      <c r="J249" s="47"/>
      <c r="K249" s="47"/>
      <c r="L249" s="47"/>
      <c r="M249" s="47">
        <v>1.6</v>
      </c>
      <c r="N249" s="47"/>
    </row>
    <row r="250" spans="1:14" x14ac:dyDescent="0.25">
      <c r="A250" s="48" t="s">
        <v>3169</v>
      </c>
      <c r="B250" s="48" t="s">
        <v>3426</v>
      </c>
      <c r="C250" s="48" t="s">
        <v>3272</v>
      </c>
      <c r="D250" s="59" t="s">
        <v>3396</v>
      </c>
      <c r="E250" s="45" t="s">
        <v>3336</v>
      </c>
      <c r="F250" s="49">
        <v>45128</v>
      </c>
      <c r="G250" s="50"/>
      <c r="H250" s="50"/>
      <c r="I250" s="47"/>
      <c r="J250" s="47"/>
      <c r="K250" s="47"/>
      <c r="L250" s="47"/>
      <c r="M250" s="47">
        <v>3.1</v>
      </c>
      <c r="N250" s="47"/>
    </row>
    <row r="251" spans="1:14" x14ac:dyDescent="0.25">
      <c r="A251" s="48" t="s">
        <v>3095</v>
      </c>
      <c r="B251" s="48" t="s">
        <v>3237</v>
      </c>
      <c r="C251" s="48" t="s">
        <v>3289</v>
      </c>
      <c r="D251" s="59" t="s">
        <v>2891</v>
      </c>
      <c r="E251" s="45" t="s">
        <v>3336</v>
      </c>
      <c r="F251" s="49">
        <v>45128</v>
      </c>
      <c r="G251" s="45"/>
      <c r="H251" s="50"/>
      <c r="I251" s="45"/>
      <c r="J251" s="45"/>
      <c r="K251" s="45">
        <v>51</v>
      </c>
      <c r="L251" s="45"/>
      <c r="M251" s="45"/>
      <c r="N251" s="45"/>
    </row>
    <row r="252" spans="1:14" x14ac:dyDescent="0.25">
      <c r="A252" s="48" t="s">
        <v>3170</v>
      </c>
      <c r="B252" s="48" t="s">
        <v>3426</v>
      </c>
      <c r="C252" s="48" t="s">
        <v>3280</v>
      </c>
      <c r="D252" s="59" t="s">
        <v>3397</v>
      </c>
      <c r="E252" s="45" t="s">
        <v>3336</v>
      </c>
      <c r="F252" s="49">
        <v>45132</v>
      </c>
      <c r="G252" s="50"/>
      <c r="H252" s="50"/>
      <c r="I252" s="47">
        <v>340.73</v>
      </c>
      <c r="J252" s="47">
        <v>90.57</v>
      </c>
      <c r="K252" s="47"/>
      <c r="L252" s="47"/>
      <c r="M252" s="47"/>
      <c r="N252" s="47"/>
    </row>
    <row r="253" spans="1:14" x14ac:dyDescent="0.25">
      <c r="A253" s="48" t="s">
        <v>3171</v>
      </c>
      <c r="B253" s="48" t="s">
        <v>3239</v>
      </c>
      <c r="C253" s="48" t="s">
        <v>3171</v>
      </c>
      <c r="D253" s="59" t="s">
        <v>2892</v>
      </c>
      <c r="E253" s="45" t="s">
        <v>3336</v>
      </c>
      <c r="F253" s="49">
        <v>45141</v>
      </c>
      <c r="G253" s="50"/>
      <c r="H253" s="50"/>
      <c r="I253" s="47"/>
      <c r="J253" s="47"/>
      <c r="K253" s="47"/>
      <c r="L253" s="47"/>
      <c r="M253" s="47">
        <v>1.44</v>
      </c>
      <c r="N253" s="47"/>
    </row>
    <row r="254" spans="1:14" x14ac:dyDescent="0.25">
      <c r="A254" s="43" t="s">
        <v>3172</v>
      </c>
      <c r="B254" s="43" t="s">
        <v>3237</v>
      </c>
      <c r="C254" s="43" t="s">
        <v>3270</v>
      </c>
      <c r="D254" s="58" t="s">
        <v>2893</v>
      </c>
      <c r="E254" s="45" t="s">
        <v>3336</v>
      </c>
      <c r="F254" s="46">
        <v>45148</v>
      </c>
      <c r="G254" s="44"/>
      <c r="H254" s="46"/>
      <c r="I254" s="47"/>
      <c r="J254" s="47"/>
      <c r="K254" s="47"/>
      <c r="L254" s="47"/>
      <c r="M254" s="47">
        <v>0.19</v>
      </c>
      <c r="N254" s="47">
        <v>0.2</v>
      </c>
    </row>
    <row r="255" spans="1:14" x14ac:dyDescent="0.25">
      <c r="A255" s="48" t="s">
        <v>3173</v>
      </c>
      <c r="B255" s="48" t="s">
        <v>3426</v>
      </c>
      <c r="C255" s="48" t="s">
        <v>3322</v>
      </c>
      <c r="D255" s="59" t="s">
        <v>3398</v>
      </c>
      <c r="E255" s="45" t="s">
        <v>3336</v>
      </c>
      <c r="F255" s="49">
        <v>45159</v>
      </c>
      <c r="G255" s="50"/>
      <c r="H255" s="50"/>
      <c r="I255" s="47">
        <v>2.35</v>
      </c>
      <c r="J255" s="47">
        <v>1.01</v>
      </c>
      <c r="K255" s="47"/>
      <c r="L255" s="47"/>
      <c r="M255" s="47"/>
      <c r="N255" s="47"/>
    </row>
    <row r="256" spans="1:14" x14ac:dyDescent="0.25">
      <c r="A256" s="48" t="s">
        <v>2947</v>
      </c>
      <c r="B256" s="48" t="s">
        <v>3237</v>
      </c>
      <c r="C256" s="48" t="s">
        <v>3248</v>
      </c>
      <c r="D256" s="59" t="s">
        <v>2894</v>
      </c>
      <c r="E256" s="45" t="s">
        <v>3336</v>
      </c>
      <c r="F256" s="49">
        <v>45163</v>
      </c>
      <c r="G256" s="45"/>
      <c r="H256" s="50"/>
      <c r="I256" s="45"/>
      <c r="J256" s="45"/>
      <c r="K256" s="45">
        <v>16.899999999999999</v>
      </c>
      <c r="L256" s="45"/>
      <c r="M256" s="45"/>
      <c r="N256" s="45"/>
    </row>
    <row r="257" spans="1:14" x14ac:dyDescent="0.25">
      <c r="A257" s="43" t="s">
        <v>3174</v>
      </c>
      <c r="B257" s="43" t="s">
        <v>3237</v>
      </c>
      <c r="C257" s="43" t="s">
        <v>3093</v>
      </c>
      <c r="D257" s="58" t="s">
        <v>2895</v>
      </c>
      <c r="E257" s="45" t="s">
        <v>3336</v>
      </c>
      <c r="F257" s="46">
        <v>45167</v>
      </c>
      <c r="G257" s="44"/>
      <c r="H257" s="46"/>
      <c r="I257" s="47">
        <v>46.22</v>
      </c>
      <c r="J257" s="47">
        <v>29.37</v>
      </c>
      <c r="K257" s="47"/>
      <c r="L257" s="47"/>
      <c r="M257" s="47"/>
      <c r="N257" s="47"/>
    </row>
    <row r="258" spans="1:14" x14ac:dyDescent="0.25">
      <c r="A258" s="43" t="s">
        <v>3175</v>
      </c>
      <c r="B258" s="43" t="s">
        <v>3237</v>
      </c>
      <c r="C258" s="43" t="s">
        <v>3323</v>
      </c>
      <c r="D258" s="58" t="s">
        <v>2896</v>
      </c>
      <c r="E258" s="45" t="s">
        <v>3336</v>
      </c>
      <c r="F258" s="46">
        <v>45177</v>
      </c>
      <c r="G258" s="44"/>
      <c r="H258" s="46"/>
      <c r="I258" s="47">
        <v>30.47</v>
      </c>
      <c r="J258" s="47">
        <v>7.06</v>
      </c>
      <c r="K258" s="47"/>
      <c r="L258" s="47"/>
      <c r="M258" s="47"/>
      <c r="N258" s="47"/>
    </row>
    <row r="259" spans="1:14" x14ac:dyDescent="0.25">
      <c r="A259" s="56" t="s">
        <v>3099</v>
      </c>
      <c r="B259" s="48" t="s">
        <v>3237</v>
      </c>
      <c r="C259" s="48" t="s">
        <v>3303</v>
      </c>
      <c r="D259" s="59" t="s">
        <v>2897</v>
      </c>
      <c r="E259" s="45" t="s">
        <v>3336</v>
      </c>
      <c r="F259" s="49">
        <v>45195</v>
      </c>
      <c r="G259" s="50"/>
      <c r="H259" s="50"/>
      <c r="I259" s="47"/>
      <c r="J259" s="47"/>
      <c r="K259" s="47">
        <v>88</v>
      </c>
      <c r="L259" s="47"/>
      <c r="M259" s="47"/>
      <c r="N259" s="47"/>
    </row>
    <row r="260" spans="1:14" x14ac:dyDescent="0.25">
      <c r="A260" s="48" t="s">
        <v>3176</v>
      </c>
      <c r="B260" s="48" t="s">
        <v>3426</v>
      </c>
      <c r="C260" s="48" t="s">
        <v>3278</v>
      </c>
      <c r="D260" s="59" t="s">
        <v>3399</v>
      </c>
      <c r="E260" s="45" t="s">
        <v>3336</v>
      </c>
      <c r="F260" s="49">
        <v>45195</v>
      </c>
      <c r="G260" s="50"/>
      <c r="H260" s="50"/>
      <c r="I260" s="47">
        <v>0</v>
      </c>
      <c r="J260" s="47">
        <v>0.25</v>
      </c>
      <c r="K260" s="47"/>
      <c r="L260" s="47"/>
      <c r="M260" s="47"/>
      <c r="N260" s="47"/>
    </row>
    <row r="261" spans="1:14" x14ac:dyDescent="0.25">
      <c r="A261" s="43" t="s">
        <v>3177</v>
      </c>
      <c r="B261" s="43" t="s">
        <v>3237</v>
      </c>
      <c r="C261" s="43" t="s">
        <v>3293</v>
      </c>
      <c r="D261" s="58" t="s">
        <v>2898</v>
      </c>
      <c r="E261" s="45" t="s">
        <v>3336</v>
      </c>
      <c r="F261" s="46">
        <v>45197</v>
      </c>
      <c r="G261" s="44"/>
      <c r="H261" s="46"/>
      <c r="I261" s="47">
        <v>49.2</v>
      </c>
      <c r="J261" s="47">
        <v>40.25</v>
      </c>
      <c r="K261" s="47"/>
      <c r="L261" s="47"/>
      <c r="M261" s="47"/>
      <c r="N261" s="47"/>
    </row>
    <row r="262" spans="1:14" x14ac:dyDescent="0.25">
      <c r="A262" s="48" t="s">
        <v>3171</v>
      </c>
      <c r="B262" s="48" t="s">
        <v>3239</v>
      </c>
      <c r="C262" s="48" t="s">
        <v>3252</v>
      </c>
      <c r="D262" s="59" t="s">
        <v>2899</v>
      </c>
      <c r="E262" s="45" t="s">
        <v>3336</v>
      </c>
      <c r="F262" s="49">
        <v>45204</v>
      </c>
      <c r="G262" s="50"/>
      <c r="H262" s="50"/>
      <c r="I262" s="47"/>
      <c r="J262" s="47"/>
      <c r="K262" s="47">
        <v>17.399999999999999</v>
      </c>
      <c r="L262" s="47"/>
      <c r="M262" s="47"/>
      <c r="N262" s="47"/>
    </row>
    <row r="263" spans="1:14" x14ac:dyDescent="0.25">
      <c r="A263" s="56" t="s">
        <v>3099</v>
      </c>
      <c r="B263" s="48" t="s">
        <v>3237</v>
      </c>
      <c r="C263" s="48" t="s">
        <v>3303</v>
      </c>
      <c r="D263" s="59" t="s">
        <v>2900</v>
      </c>
      <c r="E263" s="45" t="s">
        <v>3336</v>
      </c>
      <c r="F263" s="49">
        <v>45211</v>
      </c>
      <c r="G263" s="50"/>
      <c r="H263" s="50"/>
      <c r="I263" s="47"/>
      <c r="J263" s="47"/>
      <c r="K263" s="47"/>
      <c r="L263" s="47"/>
      <c r="M263" s="47"/>
      <c r="N263" s="47">
        <v>0.2</v>
      </c>
    </row>
    <row r="264" spans="1:14" x14ac:dyDescent="0.25">
      <c r="A264" s="56" t="s">
        <v>3178</v>
      </c>
      <c r="B264" s="48" t="s">
        <v>3237</v>
      </c>
      <c r="C264" s="48" t="s">
        <v>3324</v>
      </c>
      <c r="D264" s="59" t="s">
        <v>2901</v>
      </c>
      <c r="E264" s="45" t="s">
        <v>3336</v>
      </c>
      <c r="F264" s="49">
        <v>45212</v>
      </c>
      <c r="G264" s="50"/>
      <c r="H264" s="50"/>
      <c r="I264" s="47"/>
      <c r="J264" s="47"/>
      <c r="K264" s="47"/>
      <c r="L264" s="47"/>
      <c r="M264" s="47">
        <v>0.45</v>
      </c>
      <c r="N264" s="47"/>
    </row>
    <row r="265" spans="1:14" x14ac:dyDescent="0.25">
      <c r="A265" s="48" t="s">
        <v>3179</v>
      </c>
      <c r="B265" s="48" t="s">
        <v>3426</v>
      </c>
      <c r="C265" s="48" t="s">
        <v>3247</v>
      </c>
      <c r="D265" s="59" t="s">
        <v>3400</v>
      </c>
      <c r="E265" s="45" t="s">
        <v>3336</v>
      </c>
      <c r="F265" s="49">
        <v>45224</v>
      </c>
      <c r="G265" s="50"/>
      <c r="H265" s="50"/>
      <c r="I265" s="47">
        <v>69.77</v>
      </c>
      <c r="J265" s="47">
        <v>22.03</v>
      </c>
      <c r="K265" s="47"/>
      <c r="L265" s="47"/>
      <c r="M265" s="47"/>
      <c r="N265" s="47"/>
    </row>
    <row r="266" spans="1:14" x14ac:dyDescent="0.25">
      <c r="A266" s="48" t="s">
        <v>3180</v>
      </c>
      <c r="B266" s="48" t="s">
        <v>3426</v>
      </c>
      <c r="C266" s="48" t="s">
        <v>3263</v>
      </c>
      <c r="D266" s="59" t="s">
        <v>3401</v>
      </c>
      <c r="E266" s="45" t="s">
        <v>3336</v>
      </c>
      <c r="F266" s="49">
        <v>45225</v>
      </c>
      <c r="G266" s="50"/>
      <c r="H266" s="50"/>
      <c r="I266" s="47">
        <v>150</v>
      </c>
      <c r="J266" s="47">
        <v>50</v>
      </c>
      <c r="K266" s="47"/>
      <c r="L266" s="47"/>
      <c r="M266" s="47"/>
      <c r="N266" s="47"/>
    </row>
    <row r="267" spans="1:14" x14ac:dyDescent="0.25">
      <c r="A267" s="48" t="s">
        <v>3181</v>
      </c>
      <c r="B267" s="48" t="s">
        <v>3426</v>
      </c>
      <c r="C267" s="48" t="s">
        <v>3272</v>
      </c>
      <c r="D267" s="59" t="s">
        <v>2902</v>
      </c>
      <c r="E267" s="45" t="s">
        <v>3336</v>
      </c>
      <c r="F267" s="49">
        <v>45225</v>
      </c>
      <c r="G267" s="50"/>
      <c r="H267" s="50"/>
      <c r="I267" s="47">
        <v>47.12</v>
      </c>
      <c r="J267" s="47">
        <v>8.3800000000000008</v>
      </c>
      <c r="K267" s="47"/>
      <c r="L267" s="47"/>
      <c r="M267" s="47"/>
      <c r="N267" s="47"/>
    </row>
    <row r="268" spans="1:14" x14ac:dyDescent="0.25">
      <c r="A268" s="56" t="s">
        <v>3182</v>
      </c>
      <c r="B268" s="48" t="s">
        <v>3237</v>
      </c>
      <c r="C268" s="48" t="s">
        <v>3244</v>
      </c>
      <c r="D268" s="59" t="s">
        <v>2903</v>
      </c>
      <c r="E268" s="45" t="s">
        <v>3336</v>
      </c>
      <c r="F268" s="49">
        <v>45226</v>
      </c>
      <c r="G268" s="50"/>
      <c r="H268" s="50"/>
      <c r="I268" s="47">
        <v>104.28</v>
      </c>
      <c r="J268" s="47">
        <v>27.72</v>
      </c>
      <c r="K268" s="47"/>
      <c r="L268" s="47"/>
      <c r="M268" s="47"/>
      <c r="N268" s="47"/>
    </row>
    <row r="269" spans="1:14" x14ac:dyDescent="0.25">
      <c r="A269" s="43" t="s">
        <v>3183</v>
      </c>
      <c r="B269" s="43" t="s">
        <v>3237</v>
      </c>
      <c r="C269" s="43" t="s">
        <v>3325</v>
      </c>
      <c r="D269" s="58" t="s">
        <v>2904</v>
      </c>
      <c r="E269" s="45" t="s">
        <v>3336</v>
      </c>
      <c r="F269" s="46">
        <v>45230</v>
      </c>
      <c r="G269" s="44"/>
      <c r="H269" s="46"/>
      <c r="I269" s="47">
        <v>52.54</v>
      </c>
      <c r="J269" s="47">
        <v>186.29</v>
      </c>
      <c r="K269" s="47"/>
      <c r="L269" s="47"/>
      <c r="M269" s="47"/>
      <c r="N269" s="47"/>
    </row>
    <row r="270" spans="1:14" x14ac:dyDescent="0.25">
      <c r="A270" s="48" t="s">
        <v>3184</v>
      </c>
      <c r="B270" s="48" t="s">
        <v>3239</v>
      </c>
      <c r="C270" s="48" t="s">
        <v>3244</v>
      </c>
      <c r="D270" s="59" t="s">
        <v>2905</v>
      </c>
      <c r="E270" s="45" t="s">
        <v>3336</v>
      </c>
      <c r="F270" s="49">
        <v>45237</v>
      </c>
      <c r="G270" s="50"/>
      <c r="H270" s="50"/>
      <c r="I270" s="47"/>
      <c r="J270" s="47"/>
      <c r="K270" s="47"/>
      <c r="L270" s="47"/>
      <c r="M270" s="47">
        <v>1.1000000000000001</v>
      </c>
      <c r="N270" s="47"/>
    </row>
    <row r="271" spans="1:14" x14ac:dyDescent="0.25">
      <c r="A271" s="48" t="s">
        <v>3185</v>
      </c>
      <c r="B271" s="48" t="s">
        <v>3426</v>
      </c>
      <c r="C271" s="48" t="s">
        <v>3243</v>
      </c>
      <c r="D271" s="59" t="s">
        <v>3402</v>
      </c>
      <c r="E271" s="45" t="s">
        <v>3336</v>
      </c>
      <c r="F271" s="49">
        <v>45244</v>
      </c>
      <c r="G271" s="50"/>
      <c r="H271" s="50"/>
      <c r="I271" s="47">
        <v>4.72</v>
      </c>
      <c r="J271" s="47">
        <v>14.95</v>
      </c>
      <c r="K271" s="47"/>
      <c r="L271" s="47"/>
      <c r="M271" s="47"/>
      <c r="N271" s="47"/>
    </row>
    <row r="272" spans="1:14" x14ac:dyDescent="0.25">
      <c r="A272" s="48" t="s">
        <v>3186</v>
      </c>
      <c r="B272" s="48" t="s">
        <v>3426</v>
      </c>
      <c r="C272" s="48" t="s">
        <v>3272</v>
      </c>
      <c r="D272" s="59" t="s">
        <v>3403</v>
      </c>
      <c r="E272" s="45" t="s">
        <v>3336</v>
      </c>
      <c r="F272" s="49">
        <v>45244</v>
      </c>
      <c r="G272" s="50"/>
      <c r="H272" s="50"/>
      <c r="I272" s="47">
        <v>0</v>
      </c>
      <c r="J272" s="47">
        <v>18.489999999999998</v>
      </c>
      <c r="K272" s="47"/>
      <c r="L272" s="47"/>
      <c r="M272" s="47"/>
      <c r="N272" s="47"/>
    </row>
    <row r="273" spans="1:15" x14ac:dyDescent="0.25">
      <c r="A273" s="48" t="s">
        <v>3095</v>
      </c>
      <c r="B273" s="48" t="s">
        <v>3237</v>
      </c>
      <c r="C273" s="48" t="s">
        <v>3289</v>
      </c>
      <c r="D273" s="59" t="s">
        <v>2906</v>
      </c>
      <c r="E273" s="45" t="s">
        <v>3336</v>
      </c>
      <c r="F273" s="49">
        <v>45251</v>
      </c>
      <c r="G273" s="45"/>
      <c r="H273" s="50"/>
      <c r="I273" s="45"/>
      <c r="J273" s="45"/>
      <c r="K273" s="45">
        <v>31.5</v>
      </c>
      <c r="L273" s="45"/>
      <c r="M273" s="45"/>
      <c r="N273" s="45"/>
    </row>
    <row r="274" spans="1:15" x14ac:dyDescent="0.25">
      <c r="A274" s="48" t="s">
        <v>3187</v>
      </c>
      <c r="B274" s="43" t="s">
        <v>1123</v>
      </c>
      <c r="C274" s="43" t="s">
        <v>1030</v>
      </c>
      <c r="D274" s="59" t="s">
        <v>2907</v>
      </c>
      <c r="E274" s="45" t="s">
        <v>3336</v>
      </c>
      <c r="F274" s="50">
        <v>45253</v>
      </c>
      <c r="G274" s="50"/>
      <c r="H274" s="50"/>
      <c r="I274" s="47">
        <v>17.98</v>
      </c>
      <c r="J274" s="47">
        <v>4.7699999999999996</v>
      </c>
      <c r="K274" s="47"/>
      <c r="L274" s="47"/>
      <c r="M274" s="47"/>
      <c r="N274" s="47"/>
    </row>
    <row r="275" spans="1:15" x14ac:dyDescent="0.25">
      <c r="A275" s="43" t="s">
        <v>3188</v>
      </c>
      <c r="B275" s="43" t="s">
        <v>3237</v>
      </c>
      <c r="C275" s="43" t="s">
        <v>3324</v>
      </c>
      <c r="D275" s="58" t="s">
        <v>2908</v>
      </c>
      <c r="E275" s="45" t="s">
        <v>3336</v>
      </c>
      <c r="F275" s="46">
        <v>45253</v>
      </c>
      <c r="G275" s="44"/>
      <c r="H275" s="46"/>
      <c r="I275" s="47"/>
      <c r="J275" s="47"/>
      <c r="K275" s="47"/>
      <c r="L275" s="47"/>
      <c r="M275" s="47">
        <v>0.5</v>
      </c>
      <c r="N275" s="47"/>
    </row>
    <row r="276" spans="1:15" x14ac:dyDescent="0.25">
      <c r="A276" s="56" t="s">
        <v>3189</v>
      </c>
      <c r="B276" s="48" t="s">
        <v>3237</v>
      </c>
      <c r="C276" s="48" t="s">
        <v>3324</v>
      </c>
      <c r="D276" s="59" t="s">
        <v>2908</v>
      </c>
      <c r="E276" s="45" t="s">
        <v>3336</v>
      </c>
      <c r="F276" s="49">
        <v>45253</v>
      </c>
      <c r="G276" s="50"/>
      <c r="H276" s="50"/>
      <c r="I276" s="47">
        <v>12.51</v>
      </c>
      <c r="J276" s="47">
        <v>1.08</v>
      </c>
      <c r="K276" s="47"/>
      <c r="L276" s="47"/>
      <c r="M276" s="47"/>
      <c r="N276" s="47"/>
    </row>
    <row r="277" spans="1:15" x14ac:dyDescent="0.25">
      <c r="A277" s="43" t="s">
        <v>3190</v>
      </c>
      <c r="B277" s="43" t="s">
        <v>3237</v>
      </c>
      <c r="C277" s="43" t="s">
        <v>3241</v>
      </c>
      <c r="D277" s="58" t="s">
        <v>2909</v>
      </c>
      <c r="E277" s="45" t="s">
        <v>3336</v>
      </c>
      <c r="F277" s="46">
        <v>45254</v>
      </c>
      <c r="G277" s="44"/>
      <c r="H277" s="46"/>
      <c r="I277" s="47">
        <v>26.91</v>
      </c>
      <c r="J277" s="47">
        <v>29.14</v>
      </c>
      <c r="K277" s="47"/>
      <c r="L277" s="47"/>
      <c r="M277" s="47"/>
      <c r="N277" s="47"/>
    </row>
    <row r="278" spans="1:15" x14ac:dyDescent="0.25">
      <c r="A278" s="48" t="s">
        <v>3191</v>
      </c>
      <c r="B278" s="48" t="s">
        <v>3426</v>
      </c>
      <c r="C278" s="48" t="s">
        <v>3272</v>
      </c>
      <c r="D278" s="59" t="s">
        <v>3404</v>
      </c>
      <c r="E278" s="45" t="s">
        <v>3336</v>
      </c>
      <c r="F278" s="49">
        <v>45254</v>
      </c>
      <c r="G278" s="50"/>
      <c r="H278" s="50"/>
      <c r="I278" s="47"/>
      <c r="J278" s="47">
        <v>8.3699999999999992</v>
      </c>
      <c r="K278" s="47"/>
      <c r="L278" s="47"/>
      <c r="M278" s="47"/>
      <c r="N278" s="47"/>
    </row>
    <row r="279" spans="1:15" x14ac:dyDescent="0.25">
      <c r="A279" s="48" t="s">
        <v>3192</v>
      </c>
      <c r="B279" s="48" t="s">
        <v>3426</v>
      </c>
      <c r="C279" s="48" t="s">
        <v>3272</v>
      </c>
      <c r="D279" s="59" t="s">
        <v>3405</v>
      </c>
      <c r="E279" s="45" t="s">
        <v>3336</v>
      </c>
      <c r="F279" s="49">
        <v>45254</v>
      </c>
      <c r="G279" s="50"/>
      <c r="H279" s="50"/>
      <c r="I279" s="47"/>
      <c r="J279" s="47">
        <v>5.65</v>
      </c>
      <c r="K279" s="47"/>
      <c r="L279" s="47"/>
      <c r="M279" s="47"/>
      <c r="N279" s="47"/>
    </row>
    <row r="280" spans="1:15" x14ac:dyDescent="0.25">
      <c r="A280" s="48" t="s">
        <v>3193</v>
      </c>
      <c r="B280" s="48" t="s">
        <v>3426</v>
      </c>
      <c r="C280" s="48" t="s">
        <v>3326</v>
      </c>
      <c r="D280" s="59" t="s">
        <v>3406</v>
      </c>
      <c r="E280" s="45" t="s">
        <v>3336</v>
      </c>
      <c r="F280" s="49">
        <v>45264</v>
      </c>
      <c r="G280" s="50"/>
      <c r="H280" s="50"/>
      <c r="I280" s="47">
        <v>8.35</v>
      </c>
      <c r="J280" s="47">
        <v>0</v>
      </c>
      <c r="K280" s="47"/>
      <c r="L280" s="47"/>
      <c r="M280" s="47">
        <v>0.13</v>
      </c>
      <c r="N280" s="47"/>
    </row>
    <row r="281" spans="1:15" x14ac:dyDescent="0.25">
      <c r="A281" s="48" t="s">
        <v>3194</v>
      </c>
      <c r="B281" s="48" t="s">
        <v>3237</v>
      </c>
      <c r="C281" s="48" t="s">
        <v>3304</v>
      </c>
      <c r="D281" s="59" t="s">
        <v>2910</v>
      </c>
      <c r="E281" s="45" t="s">
        <v>3336</v>
      </c>
      <c r="F281" s="49">
        <v>45265</v>
      </c>
      <c r="G281" s="45"/>
      <c r="H281" s="50"/>
      <c r="I281" s="45"/>
      <c r="J281" s="45"/>
      <c r="K281" s="45"/>
      <c r="L281" s="45"/>
      <c r="M281" s="45">
        <v>1.6</v>
      </c>
      <c r="N281" s="45"/>
    </row>
    <row r="282" spans="1:15" x14ac:dyDescent="0.25">
      <c r="A282" s="43" t="s">
        <v>3195</v>
      </c>
      <c r="B282" s="43" t="s">
        <v>3237</v>
      </c>
      <c r="C282" s="43" t="s">
        <v>3327</v>
      </c>
      <c r="D282" s="58" t="s">
        <v>2911</v>
      </c>
      <c r="E282" s="45" t="s">
        <v>3336</v>
      </c>
      <c r="F282" s="52">
        <v>45267</v>
      </c>
      <c r="G282" s="44"/>
      <c r="H282" s="46"/>
      <c r="I282" s="47">
        <v>18.54</v>
      </c>
      <c r="J282" s="47">
        <v>4</v>
      </c>
      <c r="K282" s="47"/>
      <c r="L282" s="47"/>
      <c r="M282" s="47">
        <v>1.1100000000000001</v>
      </c>
      <c r="N282" s="47"/>
    </row>
    <row r="283" spans="1:15" x14ac:dyDescent="0.25">
      <c r="A283" s="43" t="s">
        <v>3196</v>
      </c>
      <c r="B283" s="43" t="s">
        <v>3237</v>
      </c>
      <c r="C283" s="43" t="s">
        <v>3315</v>
      </c>
      <c r="D283" s="58" t="s">
        <v>2912</v>
      </c>
      <c r="E283" s="45" t="s">
        <v>3336</v>
      </c>
      <c r="F283" s="46">
        <v>45275</v>
      </c>
      <c r="G283" s="44"/>
      <c r="H283" s="46"/>
      <c r="I283" s="47">
        <v>78.540000000000006</v>
      </c>
      <c r="J283" s="47">
        <v>19.64</v>
      </c>
      <c r="K283" s="47"/>
      <c r="L283" s="47"/>
      <c r="M283" s="47"/>
      <c r="N283" s="47"/>
    </row>
    <row r="284" spans="1:15" x14ac:dyDescent="0.25">
      <c r="A284" s="48" t="s">
        <v>3197</v>
      </c>
      <c r="B284" s="48" t="s">
        <v>3237</v>
      </c>
      <c r="C284" s="48" t="s">
        <v>3248</v>
      </c>
      <c r="D284" s="59" t="s">
        <v>2913</v>
      </c>
      <c r="E284" s="45" t="s">
        <v>3336</v>
      </c>
      <c r="F284" s="49">
        <v>45300</v>
      </c>
      <c r="G284" s="45"/>
      <c r="H284" s="50"/>
      <c r="I284" s="45"/>
      <c r="J284" s="45"/>
      <c r="K284" s="45"/>
      <c r="L284" s="45"/>
      <c r="M284" s="45">
        <v>3.6</v>
      </c>
      <c r="N284" s="45"/>
    </row>
    <row r="285" spans="1:15" x14ac:dyDescent="0.25">
      <c r="A285" s="113" t="s">
        <v>3198</v>
      </c>
      <c r="B285" s="113" t="s">
        <v>3426</v>
      </c>
      <c r="C285" s="113" t="s">
        <v>3198</v>
      </c>
      <c r="D285" s="114" t="s">
        <v>3407</v>
      </c>
      <c r="E285" s="115" t="s">
        <v>3336</v>
      </c>
      <c r="F285" s="116">
        <v>45302</v>
      </c>
      <c r="G285" s="117"/>
      <c r="H285" s="117"/>
      <c r="I285" s="118">
        <v>850.08</v>
      </c>
      <c r="J285" s="118">
        <v>161.91999999999999</v>
      </c>
      <c r="K285" s="118"/>
      <c r="L285" s="118"/>
      <c r="M285" s="118"/>
      <c r="N285" s="118"/>
      <c r="O285" t="s">
        <v>3442</v>
      </c>
    </row>
    <row r="286" spans="1:15" x14ac:dyDescent="0.25">
      <c r="A286" s="56" t="s">
        <v>3199</v>
      </c>
      <c r="B286" s="48" t="s">
        <v>3237</v>
      </c>
      <c r="C286" s="48" t="s">
        <v>3294</v>
      </c>
      <c r="D286" s="59" t="s">
        <v>2868</v>
      </c>
      <c r="E286" s="45" t="s">
        <v>3336</v>
      </c>
      <c r="F286" s="49">
        <v>45307</v>
      </c>
      <c r="G286" s="50"/>
      <c r="H286" s="50"/>
      <c r="I286" s="47"/>
      <c r="J286" s="47"/>
      <c r="K286" s="47"/>
      <c r="L286" s="47"/>
      <c r="M286" s="47"/>
      <c r="N286" s="47">
        <v>1.3</v>
      </c>
    </row>
    <row r="287" spans="1:15" x14ac:dyDescent="0.25">
      <c r="A287" s="48" t="s">
        <v>3200</v>
      </c>
      <c r="B287" s="48" t="s">
        <v>3426</v>
      </c>
      <c r="C287" s="48" t="s">
        <v>3243</v>
      </c>
      <c r="D287" s="59" t="s">
        <v>3408</v>
      </c>
      <c r="E287" s="45" t="s">
        <v>3336</v>
      </c>
      <c r="F287" s="49">
        <v>45314</v>
      </c>
      <c r="G287" s="50"/>
      <c r="H287" s="50"/>
      <c r="I287" s="47">
        <v>2.64</v>
      </c>
      <c r="J287" s="47">
        <v>0.14000000000000001</v>
      </c>
      <c r="K287" s="47"/>
      <c r="L287" s="47"/>
      <c r="M287" s="47"/>
      <c r="N287" s="47"/>
    </row>
    <row r="288" spans="1:15" x14ac:dyDescent="0.25">
      <c r="A288" s="56" t="s">
        <v>3201</v>
      </c>
      <c r="B288" s="48" t="s">
        <v>3237</v>
      </c>
      <c r="C288" s="48" t="s">
        <v>3328</v>
      </c>
      <c r="D288" s="59" t="s">
        <v>2914</v>
      </c>
      <c r="E288" s="45" t="s">
        <v>3336</v>
      </c>
      <c r="F288" s="49">
        <v>45315</v>
      </c>
      <c r="G288" s="50"/>
      <c r="H288" s="50"/>
      <c r="I288" s="47"/>
      <c r="J288" s="47">
        <v>0.66</v>
      </c>
      <c r="K288" s="47"/>
      <c r="L288" s="47"/>
      <c r="M288" s="47"/>
      <c r="N288" s="47"/>
    </row>
    <row r="289" spans="1:14" x14ac:dyDescent="0.25">
      <c r="A289" s="43" t="s">
        <v>3202</v>
      </c>
      <c r="B289" s="43" t="s">
        <v>3237</v>
      </c>
      <c r="C289" s="43" t="s">
        <v>3241</v>
      </c>
      <c r="D289" s="58" t="s">
        <v>2915</v>
      </c>
      <c r="E289" s="45" t="s">
        <v>3336</v>
      </c>
      <c r="F289" s="46">
        <v>45335</v>
      </c>
      <c r="G289" s="44"/>
      <c r="H289" s="46"/>
      <c r="I289" s="47">
        <v>67.69</v>
      </c>
      <c r="J289" s="47">
        <v>13.87</v>
      </c>
      <c r="K289" s="47"/>
      <c r="L289" s="47"/>
      <c r="M289" s="47"/>
      <c r="N289" s="47"/>
    </row>
    <row r="290" spans="1:14" x14ac:dyDescent="0.25">
      <c r="A290" s="43" t="s">
        <v>3203</v>
      </c>
      <c r="B290" s="43" t="s">
        <v>3237</v>
      </c>
      <c r="C290" s="43" t="s">
        <v>3329</v>
      </c>
      <c r="D290" s="58" t="s">
        <v>2916</v>
      </c>
      <c r="E290" s="45" t="s">
        <v>3336</v>
      </c>
      <c r="F290" s="46">
        <v>45336</v>
      </c>
      <c r="G290" s="44"/>
      <c r="H290" s="46"/>
      <c r="I290" s="47">
        <v>25.07</v>
      </c>
      <c r="J290" s="47">
        <v>42.68</v>
      </c>
      <c r="K290" s="47"/>
      <c r="L290" s="47"/>
      <c r="M290" s="47"/>
      <c r="N290" s="47"/>
    </row>
    <row r="291" spans="1:14" s="81" customFormat="1" x14ac:dyDescent="0.25">
      <c r="A291" s="75" t="s">
        <v>3204</v>
      </c>
      <c r="B291" s="75" t="s">
        <v>3426</v>
      </c>
      <c r="C291" s="75" t="s">
        <v>3276</v>
      </c>
      <c r="D291" s="76" t="s">
        <v>2917</v>
      </c>
      <c r="E291" s="77" t="s">
        <v>3336</v>
      </c>
      <c r="F291" s="78">
        <v>45340</v>
      </c>
      <c r="G291" s="79"/>
      <c r="H291" s="79"/>
      <c r="I291" s="80">
        <v>112.8</v>
      </c>
      <c r="J291" s="80">
        <v>48.34</v>
      </c>
      <c r="K291" s="80"/>
      <c r="L291" s="80"/>
      <c r="M291" s="80"/>
      <c r="N291" s="80"/>
    </row>
    <row r="292" spans="1:14" x14ac:dyDescent="0.25">
      <c r="A292" s="48" t="s">
        <v>3205</v>
      </c>
      <c r="B292" s="48" t="s">
        <v>3426</v>
      </c>
      <c r="C292" s="48" t="s">
        <v>3280</v>
      </c>
      <c r="D292" s="59" t="s">
        <v>3409</v>
      </c>
      <c r="E292" s="45" t="s">
        <v>3336</v>
      </c>
      <c r="F292" s="49">
        <v>45342</v>
      </c>
      <c r="G292" s="50"/>
      <c r="H292" s="50"/>
      <c r="I292" s="47"/>
      <c r="J292" s="47">
        <v>1.56</v>
      </c>
      <c r="K292" s="47"/>
      <c r="L292" s="47"/>
      <c r="M292" s="47"/>
      <c r="N292" s="47"/>
    </row>
    <row r="293" spans="1:14" x14ac:dyDescent="0.25">
      <c r="A293" s="48" t="s">
        <v>3206</v>
      </c>
      <c r="B293" s="48" t="s">
        <v>3426</v>
      </c>
      <c r="C293" s="48" t="s">
        <v>3263</v>
      </c>
      <c r="D293" s="59" t="s">
        <v>3410</v>
      </c>
      <c r="E293" s="45" t="s">
        <v>3336</v>
      </c>
      <c r="F293" s="49">
        <v>45342</v>
      </c>
      <c r="G293" s="50"/>
      <c r="H293" s="50"/>
      <c r="I293" s="47">
        <v>67.2</v>
      </c>
      <c r="J293" s="47">
        <v>12.8</v>
      </c>
      <c r="K293" s="47"/>
      <c r="L293" s="47"/>
      <c r="M293" s="47"/>
      <c r="N293" s="47"/>
    </row>
    <row r="294" spans="1:14" x14ac:dyDescent="0.25">
      <c r="A294" s="48" t="s">
        <v>3207</v>
      </c>
      <c r="B294" s="48" t="s">
        <v>3426</v>
      </c>
      <c r="C294" s="48" t="s">
        <v>3259</v>
      </c>
      <c r="D294" s="59" t="s">
        <v>3411</v>
      </c>
      <c r="E294" s="45" t="s">
        <v>3336</v>
      </c>
      <c r="F294" s="49">
        <v>45342</v>
      </c>
      <c r="G294" s="50"/>
      <c r="H294" s="50"/>
      <c r="I294" s="47">
        <v>33.97</v>
      </c>
      <c r="J294" s="47">
        <v>9.0299999999999994</v>
      </c>
      <c r="K294" s="47"/>
      <c r="L294" s="47"/>
      <c r="M294" s="47"/>
      <c r="N294" s="47"/>
    </row>
    <row r="295" spans="1:14" x14ac:dyDescent="0.25">
      <c r="A295" s="48" t="s">
        <v>3208</v>
      </c>
      <c r="B295" s="43" t="s">
        <v>3237</v>
      </c>
      <c r="C295" s="43" t="s">
        <v>3271</v>
      </c>
      <c r="D295" s="59" t="s">
        <v>2918</v>
      </c>
      <c r="E295" s="45" t="s">
        <v>3336</v>
      </c>
      <c r="F295" s="50">
        <v>45343</v>
      </c>
      <c r="G295" s="50"/>
      <c r="H295" s="50"/>
      <c r="I295" s="47">
        <v>1.05</v>
      </c>
      <c r="J295" s="47">
        <v>0.14000000000000001</v>
      </c>
      <c r="K295" s="47"/>
      <c r="L295" s="47"/>
      <c r="M295" s="47"/>
      <c r="N295" s="47"/>
    </row>
    <row r="296" spans="1:14" x14ac:dyDescent="0.25">
      <c r="A296" s="48" t="s">
        <v>3209</v>
      </c>
      <c r="B296" s="48" t="s">
        <v>3426</v>
      </c>
      <c r="C296" s="48" t="s">
        <v>3280</v>
      </c>
      <c r="D296" s="59" t="s">
        <v>3412</v>
      </c>
      <c r="E296" s="45" t="s">
        <v>3336</v>
      </c>
      <c r="F296" s="49">
        <v>45344</v>
      </c>
      <c r="G296" s="50"/>
      <c r="H296" s="50"/>
      <c r="I296" s="47">
        <v>0</v>
      </c>
      <c r="J296" s="47">
        <v>6.4</v>
      </c>
      <c r="K296" s="47"/>
      <c r="L296" s="47"/>
      <c r="M296" s="47"/>
      <c r="N296" s="47"/>
    </row>
    <row r="297" spans="1:14" x14ac:dyDescent="0.25">
      <c r="A297" s="43" t="s">
        <v>3210</v>
      </c>
      <c r="B297" s="43" t="s">
        <v>3237</v>
      </c>
      <c r="C297" s="43" t="s">
        <v>3271</v>
      </c>
      <c r="D297" s="58" t="s">
        <v>2919</v>
      </c>
      <c r="E297" s="45" t="s">
        <v>3336</v>
      </c>
      <c r="F297" s="46">
        <v>45349</v>
      </c>
      <c r="G297" s="44"/>
      <c r="H297" s="46"/>
      <c r="I297" s="47">
        <v>56.22</v>
      </c>
      <c r="J297" s="47">
        <v>13.19</v>
      </c>
      <c r="K297" s="47"/>
      <c r="L297" s="47"/>
      <c r="M297" s="47"/>
      <c r="N297" s="47"/>
    </row>
    <row r="298" spans="1:14" x14ac:dyDescent="0.25">
      <c r="A298" s="48" t="s">
        <v>3211</v>
      </c>
      <c r="B298" s="43" t="s">
        <v>3237</v>
      </c>
      <c r="C298" s="43" t="s">
        <v>3330</v>
      </c>
      <c r="D298" s="59" t="s">
        <v>2920</v>
      </c>
      <c r="E298" s="45" t="s">
        <v>3336</v>
      </c>
      <c r="F298" s="50">
        <v>45357</v>
      </c>
      <c r="G298" s="50"/>
      <c r="H298" s="50"/>
      <c r="I298" s="47">
        <v>133.72999999999999</v>
      </c>
      <c r="J298" s="47">
        <v>46.77</v>
      </c>
      <c r="K298" s="47"/>
      <c r="L298" s="47"/>
      <c r="M298" s="47"/>
      <c r="N298" s="47"/>
    </row>
    <row r="299" spans="1:14" x14ac:dyDescent="0.25">
      <c r="A299" s="56" t="s">
        <v>3212</v>
      </c>
      <c r="B299" s="48" t="s">
        <v>3237</v>
      </c>
      <c r="C299" s="48" t="s">
        <v>3331</v>
      </c>
      <c r="D299" s="59" t="s">
        <v>2921</v>
      </c>
      <c r="E299" s="45" t="s">
        <v>3336</v>
      </c>
      <c r="F299" s="49">
        <v>45363</v>
      </c>
      <c r="G299" s="50"/>
      <c r="H299" s="50"/>
      <c r="I299" s="47">
        <v>21.38</v>
      </c>
      <c r="J299" s="47">
        <v>10.039999999999999</v>
      </c>
      <c r="K299" s="47"/>
      <c r="L299" s="47"/>
      <c r="M299" s="47"/>
      <c r="N299" s="47"/>
    </row>
    <row r="300" spans="1:14" x14ac:dyDescent="0.25">
      <c r="A300" s="48" t="s">
        <v>3213</v>
      </c>
      <c r="B300" s="48" t="s">
        <v>3426</v>
      </c>
      <c r="C300" s="48" t="s">
        <v>3259</v>
      </c>
      <c r="D300" s="59" t="s">
        <v>3413</v>
      </c>
      <c r="E300" s="45" t="s">
        <v>3336</v>
      </c>
      <c r="F300" s="49">
        <v>45363</v>
      </c>
      <c r="G300" s="50"/>
      <c r="H300" s="50"/>
      <c r="I300" s="47"/>
      <c r="J300" s="47"/>
      <c r="K300" s="47"/>
      <c r="L300" s="47"/>
      <c r="M300" s="47">
        <v>7.4</v>
      </c>
      <c r="N300" s="47">
        <v>2.39</v>
      </c>
    </row>
    <row r="301" spans="1:14" x14ac:dyDescent="0.25">
      <c r="A301" s="48" t="s">
        <v>3214</v>
      </c>
      <c r="B301" s="48" t="s">
        <v>3426</v>
      </c>
      <c r="C301" s="48" t="s">
        <v>3276</v>
      </c>
      <c r="D301" s="59" t="s">
        <v>3414</v>
      </c>
      <c r="E301" s="45" t="s">
        <v>3336</v>
      </c>
      <c r="F301" s="50">
        <v>45369</v>
      </c>
      <c r="G301" s="50"/>
      <c r="H301" s="50"/>
      <c r="I301" s="47">
        <v>14.62</v>
      </c>
      <c r="J301" s="47">
        <v>7.88</v>
      </c>
      <c r="K301" s="47"/>
      <c r="L301" s="47"/>
      <c r="M301" s="47"/>
      <c r="N301" s="47"/>
    </row>
    <row r="302" spans="1:14" x14ac:dyDescent="0.25">
      <c r="A302" s="43" t="s">
        <v>3215</v>
      </c>
      <c r="B302" s="43" t="s">
        <v>3237</v>
      </c>
      <c r="C302" s="43" t="s">
        <v>3317</v>
      </c>
      <c r="D302" s="58" t="s">
        <v>2922</v>
      </c>
      <c r="E302" s="45" t="s">
        <v>3336</v>
      </c>
      <c r="F302" s="46">
        <v>45370</v>
      </c>
      <c r="G302" s="44"/>
      <c r="H302" s="46"/>
      <c r="I302" s="47"/>
      <c r="J302" s="47"/>
      <c r="K302" s="47"/>
      <c r="L302" s="47"/>
      <c r="M302" s="47">
        <v>1.5</v>
      </c>
      <c r="N302" s="47">
        <v>0.6</v>
      </c>
    </row>
    <row r="303" spans="1:14" x14ac:dyDescent="0.25">
      <c r="A303" s="43" t="s">
        <v>3216</v>
      </c>
      <c r="B303" s="43" t="s">
        <v>3237</v>
      </c>
      <c r="C303" s="43" t="s">
        <v>3303</v>
      </c>
      <c r="D303" s="58" t="s">
        <v>2923</v>
      </c>
      <c r="E303" s="45" t="s">
        <v>3336</v>
      </c>
      <c r="F303" s="46">
        <v>45370</v>
      </c>
      <c r="G303" s="44"/>
      <c r="H303" s="46"/>
      <c r="I303" s="47"/>
      <c r="J303" s="47"/>
      <c r="K303" s="47"/>
      <c r="L303" s="47"/>
      <c r="M303" s="47">
        <v>2.5099999999999998</v>
      </c>
      <c r="N303" s="47"/>
    </row>
    <row r="304" spans="1:14" x14ac:dyDescent="0.25">
      <c r="A304" s="56" t="s">
        <v>3217</v>
      </c>
      <c r="B304" s="48" t="s">
        <v>3237</v>
      </c>
      <c r="C304" s="48" t="s">
        <v>3314</v>
      </c>
      <c r="D304" s="59" t="s">
        <v>2924</v>
      </c>
      <c r="E304" s="45" t="s">
        <v>3336</v>
      </c>
      <c r="F304" s="49">
        <v>45371</v>
      </c>
      <c r="G304" s="50"/>
      <c r="H304" s="50"/>
      <c r="I304" s="47">
        <v>45.55</v>
      </c>
      <c r="J304" s="47">
        <v>84.59</v>
      </c>
      <c r="K304" s="47"/>
      <c r="L304" s="47"/>
      <c r="M304" s="47"/>
      <c r="N304" s="47"/>
    </row>
    <row r="305" spans="1:14" x14ac:dyDescent="0.25">
      <c r="A305" s="48" t="s">
        <v>3194</v>
      </c>
      <c r="B305" s="48" t="s">
        <v>3237</v>
      </c>
      <c r="C305" s="48" t="s">
        <v>3304</v>
      </c>
      <c r="D305" s="59" t="s">
        <v>2910</v>
      </c>
      <c r="E305" s="45" t="s">
        <v>3336</v>
      </c>
      <c r="F305" s="49">
        <v>45379</v>
      </c>
      <c r="G305" s="45"/>
      <c r="H305" s="50"/>
      <c r="I305" s="45"/>
      <c r="J305" s="45"/>
      <c r="K305" s="45"/>
      <c r="L305" s="45"/>
      <c r="M305" s="45">
        <v>0.3</v>
      </c>
      <c r="N305" s="45"/>
    </row>
    <row r="306" spans="1:14" x14ac:dyDescent="0.25">
      <c r="A306" s="48" t="s">
        <v>3218</v>
      </c>
      <c r="B306" s="48" t="s">
        <v>3426</v>
      </c>
      <c r="C306" s="48" t="s">
        <v>3302</v>
      </c>
      <c r="D306" s="59" t="s">
        <v>3415</v>
      </c>
      <c r="E306" s="45" t="s">
        <v>3336</v>
      </c>
      <c r="F306" s="49">
        <v>45384</v>
      </c>
      <c r="G306" s="50"/>
      <c r="H306" s="50"/>
      <c r="I306" s="47"/>
      <c r="J306" s="47"/>
      <c r="K306" s="47"/>
      <c r="L306" s="47">
        <v>0.5</v>
      </c>
      <c r="M306" s="47"/>
      <c r="N306" s="47">
        <v>0.5</v>
      </c>
    </row>
    <row r="307" spans="1:14" x14ac:dyDescent="0.25">
      <c r="A307" s="56" t="s">
        <v>3219</v>
      </c>
      <c r="B307" s="48" t="s">
        <v>3237</v>
      </c>
      <c r="C307" s="48" t="s">
        <v>3332</v>
      </c>
      <c r="D307" s="59" t="s">
        <v>2925</v>
      </c>
      <c r="E307" s="45" t="s">
        <v>3336</v>
      </c>
      <c r="F307" s="49">
        <v>45385</v>
      </c>
      <c r="G307" s="50"/>
      <c r="H307" s="50"/>
      <c r="I307" s="47"/>
      <c r="J307" s="47">
        <v>28.28</v>
      </c>
      <c r="K307" s="47"/>
      <c r="L307" s="47"/>
      <c r="M307" s="47"/>
      <c r="N307" s="47"/>
    </row>
    <row r="308" spans="1:14" x14ac:dyDescent="0.25">
      <c r="A308" s="56" t="s">
        <v>3220</v>
      </c>
      <c r="B308" s="48" t="s">
        <v>3237</v>
      </c>
      <c r="C308" s="48" t="s">
        <v>3304</v>
      </c>
      <c r="D308" s="59" t="s">
        <v>2926</v>
      </c>
      <c r="E308" s="45" t="s">
        <v>3336</v>
      </c>
      <c r="F308" s="49">
        <v>45386</v>
      </c>
      <c r="G308" s="50"/>
      <c r="H308" s="50"/>
      <c r="I308" s="47"/>
      <c r="J308" s="47"/>
      <c r="K308" s="47"/>
      <c r="L308" s="47"/>
      <c r="M308" s="47">
        <v>0.3</v>
      </c>
      <c r="N308" s="47"/>
    </row>
    <row r="309" spans="1:14" x14ac:dyDescent="0.25">
      <c r="A309" s="48" t="s">
        <v>3221</v>
      </c>
      <c r="B309" s="48" t="s">
        <v>1123</v>
      </c>
      <c r="C309" s="48" t="s">
        <v>3265</v>
      </c>
      <c r="D309" s="59" t="s">
        <v>2927</v>
      </c>
      <c r="E309" s="45" t="s">
        <v>3336</v>
      </c>
      <c r="F309" s="49">
        <v>45387</v>
      </c>
      <c r="G309" s="45"/>
      <c r="H309" s="50"/>
      <c r="I309" s="45"/>
      <c r="J309" s="45"/>
      <c r="K309" s="45"/>
      <c r="L309" s="45"/>
      <c r="M309" s="45">
        <v>1.57</v>
      </c>
      <c r="N309" s="45"/>
    </row>
    <row r="310" spans="1:14" x14ac:dyDescent="0.25">
      <c r="A310" s="48" t="s">
        <v>3222</v>
      </c>
      <c r="B310" s="48" t="s">
        <v>3237</v>
      </c>
      <c r="C310" s="48" t="s">
        <v>3293</v>
      </c>
      <c r="D310" s="59" t="s">
        <v>2928</v>
      </c>
      <c r="E310" s="45" t="s">
        <v>3336</v>
      </c>
      <c r="F310" s="49">
        <v>45387</v>
      </c>
      <c r="G310" s="50"/>
      <c r="H310" s="50"/>
      <c r="I310" s="47"/>
      <c r="J310" s="47"/>
      <c r="K310" s="47"/>
      <c r="L310" s="47"/>
      <c r="M310" s="47">
        <v>0.24</v>
      </c>
      <c r="N310" s="47">
        <v>0.5</v>
      </c>
    </row>
    <row r="311" spans="1:14" x14ac:dyDescent="0.25">
      <c r="A311" s="43" t="s">
        <v>3223</v>
      </c>
      <c r="B311" s="43" t="s">
        <v>3237</v>
      </c>
      <c r="C311" s="43" t="s">
        <v>3332</v>
      </c>
      <c r="D311" s="58" t="s">
        <v>2929</v>
      </c>
      <c r="E311" s="45" t="s">
        <v>3336</v>
      </c>
      <c r="F311" s="46">
        <v>45387</v>
      </c>
      <c r="G311" s="44"/>
      <c r="H311" s="46"/>
      <c r="I311" s="47"/>
      <c r="J311" s="47">
        <v>2.35</v>
      </c>
      <c r="K311" s="47"/>
      <c r="L311" s="47"/>
      <c r="M311" s="47"/>
      <c r="N311" s="47"/>
    </row>
    <row r="312" spans="1:14" x14ac:dyDescent="0.25">
      <c r="A312" s="48" t="s">
        <v>3224</v>
      </c>
      <c r="B312" s="43" t="s">
        <v>3237</v>
      </c>
      <c r="C312" s="43" t="s">
        <v>3333</v>
      </c>
      <c r="D312" s="59" t="s">
        <v>2930</v>
      </c>
      <c r="E312" s="45" t="s">
        <v>3336</v>
      </c>
      <c r="F312" s="50">
        <v>45390</v>
      </c>
      <c r="G312" s="50"/>
      <c r="H312" s="50"/>
      <c r="I312" s="47"/>
      <c r="J312" s="47">
        <v>15.42</v>
      </c>
      <c r="K312" s="47"/>
      <c r="L312" s="47"/>
      <c r="M312" s="47"/>
      <c r="N312" s="47"/>
    </row>
    <row r="313" spans="1:14" x14ac:dyDescent="0.25">
      <c r="A313" s="43" t="s">
        <v>3225</v>
      </c>
      <c r="B313" s="43" t="s">
        <v>3237</v>
      </c>
      <c r="C313" s="43" t="s">
        <v>3241</v>
      </c>
      <c r="D313" s="58" t="s">
        <v>2931</v>
      </c>
      <c r="E313" s="45" t="s">
        <v>3336</v>
      </c>
      <c r="F313" s="46">
        <v>45400</v>
      </c>
      <c r="G313" s="44"/>
      <c r="H313" s="46"/>
      <c r="I313" s="47"/>
      <c r="J313" s="47"/>
      <c r="K313" s="47"/>
      <c r="L313" s="47"/>
      <c r="M313" s="47">
        <v>1.71</v>
      </c>
      <c r="N313" s="47"/>
    </row>
    <row r="314" spans="1:14" x14ac:dyDescent="0.25">
      <c r="A314" s="56" t="s">
        <v>3226</v>
      </c>
      <c r="B314" s="48" t="s">
        <v>3237</v>
      </c>
      <c r="C314" s="48" t="s">
        <v>3314</v>
      </c>
      <c r="D314" s="59" t="s">
        <v>2932</v>
      </c>
      <c r="E314" s="45" t="s">
        <v>3336</v>
      </c>
      <c r="F314" s="49">
        <v>45400</v>
      </c>
      <c r="G314" s="50"/>
      <c r="H314" s="50"/>
      <c r="I314" s="47"/>
      <c r="J314" s="47"/>
      <c r="K314" s="47"/>
      <c r="L314" s="47"/>
      <c r="M314" s="47">
        <v>2.04</v>
      </c>
      <c r="N314" s="47">
        <v>0.16</v>
      </c>
    </row>
    <row r="315" spans="1:14" x14ac:dyDescent="0.25">
      <c r="A315" s="48" t="s">
        <v>3227</v>
      </c>
      <c r="B315" s="43" t="s">
        <v>3237</v>
      </c>
      <c r="C315" s="43" t="s">
        <v>3244</v>
      </c>
      <c r="D315" s="59" t="s">
        <v>2933</v>
      </c>
      <c r="E315" s="45" t="s">
        <v>3336</v>
      </c>
      <c r="F315" s="50">
        <v>45404</v>
      </c>
      <c r="G315" s="50"/>
      <c r="H315" s="50"/>
      <c r="I315" s="47"/>
      <c r="J315" s="47">
        <v>11.53</v>
      </c>
      <c r="K315" s="47"/>
      <c r="L315" s="47"/>
      <c r="M315" s="47"/>
      <c r="N315" s="47"/>
    </row>
    <row r="316" spans="1:14" x14ac:dyDescent="0.25">
      <c r="A316" s="48" t="s">
        <v>3228</v>
      </c>
      <c r="B316" s="48" t="s">
        <v>3426</v>
      </c>
      <c r="C316" s="48" t="s">
        <v>3334</v>
      </c>
      <c r="D316" s="59" t="s">
        <v>3416</v>
      </c>
      <c r="E316" s="45" t="s">
        <v>3336</v>
      </c>
      <c r="F316" s="49">
        <v>45406</v>
      </c>
      <c r="G316" s="50"/>
      <c r="H316" s="50"/>
      <c r="I316" s="47"/>
      <c r="J316" s="47">
        <v>31.16</v>
      </c>
      <c r="K316" s="47"/>
      <c r="L316" s="47"/>
      <c r="M316" s="47"/>
      <c r="N316" s="47"/>
    </row>
    <row r="317" spans="1:14" x14ac:dyDescent="0.25">
      <c r="A317" s="56" t="s">
        <v>3229</v>
      </c>
      <c r="B317" s="48" t="s">
        <v>3237</v>
      </c>
      <c r="C317" s="48" t="s">
        <v>3303</v>
      </c>
      <c r="D317" s="59" t="s">
        <v>2934</v>
      </c>
      <c r="E317" s="45" t="s">
        <v>3336</v>
      </c>
      <c r="F317" s="49">
        <v>45412</v>
      </c>
      <c r="G317" s="50"/>
      <c r="H317" s="50"/>
      <c r="I317" s="47">
        <v>47.12</v>
      </c>
      <c r="J317" s="47">
        <v>8.9700000000000006</v>
      </c>
      <c r="K317" s="47"/>
      <c r="L317" s="47"/>
      <c r="M317" s="47"/>
      <c r="N317" s="47"/>
    </row>
    <row r="318" spans="1:14" x14ac:dyDescent="0.25">
      <c r="A318" s="48" t="s">
        <v>3230</v>
      </c>
      <c r="B318" s="48" t="s">
        <v>3426</v>
      </c>
      <c r="C318" s="48" t="s">
        <v>3311</v>
      </c>
      <c r="D318" s="59" t="s">
        <v>3417</v>
      </c>
      <c r="E318" s="45" t="s">
        <v>3336</v>
      </c>
      <c r="F318" s="49">
        <v>45428</v>
      </c>
      <c r="G318" s="50"/>
      <c r="H318" s="50"/>
      <c r="I318" s="47"/>
      <c r="J318" s="47"/>
      <c r="K318" s="47"/>
      <c r="L318" s="47"/>
      <c r="M318" s="47">
        <v>1.4</v>
      </c>
      <c r="N318" s="47">
        <v>0.9</v>
      </c>
    </row>
    <row r="319" spans="1:14" x14ac:dyDescent="0.25">
      <c r="A319" s="48" t="s">
        <v>3231</v>
      </c>
      <c r="B319" s="48" t="s">
        <v>3237</v>
      </c>
      <c r="C319" s="48" t="s">
        <v>3242</v>
      </c>
      <c r="D319" s="59" t="s">
        <v>2935</v>
      </c>
      <c r="E319" s="45" t="s">
        <v>3336</v>
      </c>
      <c r="F319" s="49">
        <v>45433</v>
      </c>
      <c r="G319" s="50"/>
      <c r="H319" s="50"/>
      <c r="I319" s="47"/>
      <c r="J319" s="47"/>
      <c r="K319" s="47">
        <v>0.35</v>
      </c>
      <c r="L319" s="47"/>
      <c r="M319" s="47">
        <v>1.71</v>
      </c>
      <c r="N319" s="47"/>
    </row>
    <row r="320" spans="1:14" x14ac:dyDescent="0.25">
      <c r="A320" s="48" t="s">
        <v>3118</v>
      </c>
      <c r="B320" s="48" t="s">
        <v>3238</v>
      </c>
      <c r="C320" s="48" t="s">
        <v>3289</v>
      </c>
      <c r="D320" s="59" t="s">
        <v>2850</v>
      </c>
      <c r="E320" s="45" t="s">
        <v>3336</v>
      </c>
      <c r="F320" s="49">
        <v>45442</v>
      </c>
      <c r="G320" s="45"/>
      <c r="H320" s="50"/>
      <c r="I320" s="45"/>
      <c r="J320" s="45"/>
      <c r="K320" s="45">
        <v>1.2</v>
      </c>
      <c r="L320" s="45"/>
      <c r="M320" s="45"/>
      <c r="N320" s="45"/>
    </row>
    <row r="321" spans="1:14" x14ac:dyDescent="0.25">
      <c r="A321" s="48" t="s">
        <v>3232</v>
      </c>
      <c r="B321" s="48" t="s">
        <v>3237</v>
      </c>
      <c r="C321" s="48" t="s">
        <v>3293</v>
      </c>
      <c r="D321" s="59" t="s">
        <v>2936</v>
      </c>
      <c r="E321" s="45" t="s">
        <v>3336</v>
      </c>
      <c r="F321" s="49">
        <v>45464</v>
      </c>
      <c r="G321" s="45"/>
      <c r="H321" s="50"/>
      <c r="I321" s="45"/>
      <c r="J321" s="45"/>
      <c r="K321" s="45"/>
      <c r="L321" s="45"/>
      <c r="M321" s="45">
        <v>6</v>
      </c>
      <c r="N321" s="45"/>
    </row>
    <row r="322" spans="1:14" x14ac:dyDescent="0.25">
      <c r="A322" s="48" t="s">
        <v>3233</v>
      </c>
      <c r="B322" s="48" t="s">
        <v>3426</v>
      </c>
      <c r="C322" s="48" t="s">
        <v>3259</v>
      </c>
      <c r="D322" s="59" t="s">
        <v>3418</v>
      </c>
      <c r="E322" s="45" t="s">
        <v>3336</v>
      </c>
      <c r="F322" s="49">
        <v>45470</v>
      </c>
      <c r="G322" s="50"/>
      <c r="H322" s="50"/>
      <c r="I322" s="47">
        <v>49.8</v>
      </c>
      <c r="J322" s="47">
        <v>10.199999999999999</v>
      </c>
      <c r="K322" s="47"/>
      <c r="L322" s="47"/>
      <c r="M322" s="47"/>
      <c r="N322" s="47"/>
    </row>
    <row r="323" spans="1:14" x14ac:dyDescent="0.25">
      <c r="A323" s="48" t="s">
        <v>3234</v>
      </c>
      <c r="B323" s="48" t="s">
        <v>3426</v>
      </c>
      <c r="C323" s="48" t="s">
        <v>3263</v>
      </c>
      <c r="D323" s="59" t="s">
        <v>3419</v>
      </c>
      <c r="E323" s="45" t="s">
        <v>3336</v>
      </c>
      <c r="F323" s="49">
        <v>45484</v>
      </c>
      <c r="G323" s="50"/>
      <c r="H323" s="50"/>
      <c r="I323" s="47"/>
      <c r="J323" s="47"/>
      <c r="K323" s="47"/>
      <c r="L323" s="47"/>
      <c r="M323" s="47">
        <v>2.76</v>
      </c>
      <c r="N323" s="47">
        <v>0.59</v>
      </c>
    </row>
    <row r="324" spans="1:14" x14ac:dyDescent="0.25">
      <c r="A324" s="48" t="s">
        <v>3235</v>
      </c>
      <c r="B324" s="48" t="s">
        <v>852</v>
      </c>
      <c r="C324" s="48" t="s">
        <v>3265</v>
      </c>
      <c r="D324" s="59" t="s">
        <v>2937</v>
      </c>
      <c r="E324" s="45" t="s">
        <v>3336</v>
      </c>
      <c r="F324" s="49">
        <v>45490</v>
      </c>
      <c r="G324" s="50"/>
      <c r="H324" s="50"/>
      <c r="I324" s="47"/>
      <c r="J324" s="47"/>
      <c r="K324" s="47"/>
      <c r="L324" s="47"/>
      <c r="M324" s="47">
        <v>2.04</v>
      </c>
      <c r="N324" s="47"/>
    </row>
    <row r="325" spans="1:14" x14ac:dyDescent="0.25">
      <c r="A325" s="48" t="s">
        <v>3221</v>
      </c>
      <c r="B325" s="48" t="s">
        <v>1123</v>
      </c>
      <c r="C325" s="48" t="s">
        <v>3265</v>
      </c>
      <c r="D325" s="59" t="s">
        <v>2938</v>
      </c>
      <c r="E325" s="45" t="s">
        <v>3336</v>
      </c>
      <c r="F325" s="49">
        <v>45491</v>
      </c>
      <c r="G325" s="45"/>
      <c r="H325" s="50"/>
      <c r="I325" s="45"/>
      <c r="J325" s="45"/>
      <c r="K325" s="45"/>
      <c r="L325" s="45"/>
      <c r="M325" s="45">
        <v>0.1</v>
      </c>
      <c r="N325" s="45"/>
    </row>
    <row r="326" spans="1:14" x14ac:dyDescent="0.25">
      <c r="A326" s="48" t="s">
        <v>3236</v>
      </c>
      <c r="B326" s="48" t="s">
        <v>3239</v>
      </c>
      <c r="C326" s="48" t="s">
        <v>3335</v>
      </c>
      <c r="D326" s="59" t="s">
        <v>2939</v>
      </c>
      <c r="E326" s="45" t="s">
        <v>3336</v>
      </c>
      <c r="F326" s="49">
        <v>45491</v>
      </c>
      <c r="G326" s="50"/>
      <c r="H326" s="50"/>
      <c r="I326" s="47"/>
      <c r="J326" s="47"/>
      <c r="K326" s="47"/>
      <c r="L326" s="47"/>
      <c r="M326" s="47">
        <v>1.23</v>
      </c>
      <c r="N326" s="47"/>
    </row>
    <row r="327" spans="1:14" x14ac:dyDescent="0.25">
      <c r="A327" s="57" t="s">
        <v>3468</v>
      </c>
      <c r="B327" s="45" t="s">
        <v>3237</v>
      </c>
      <c r="C327" s="45" t="s">
        <v>3248</v>
      </c>
      <c r="D327" s="45" t="s">
        <v>3484</v>
      </c>
      <c r="E327" t="s">
        <v>3336</v>
      </c>
      <c r="F327" s="49">
        <v>45513</v>
      </c>
      <c r="G327" s="50"/>
      <c r="H327" s="50"/>
      <c r="I327" s="47"/>
      <c r="J327" s="47"/>
      <c r="K327" s="47"/>
      <c r="L327" s="47"/>
      <c r="M327" s="47">
        <v>0.68</v>
      </c>
      <c r="N327" s="47">
        <v>0.77</v>
      </c>
    </row>
    <row r="328" spans="1:14" x14ac:dyDescent="0.25">
      <c r="A328" s="57" t="s">
        <v>3469</v>
      </c>
      <c r="B328" s="45" t="s">
        <v>3237</v>
      </c>
      <c r="C328" s="45" t="s">
        <v>3286</v>
      </c>
      <c r="D328" s="45" t="s">
        <v>3485</v>
      </c>
      <c r="E328" t="s">
        <v>3336</v>
      </c>
      <c r="F328" s="49">
        <v>45527</v>
      </c>
      <c r="G328" s="50"/>
      <c r="H328" s="50"/>
      <c r="I328" s="47">
        <v>25.65</v>
      </c>
      <c r="J328" s="47">
        <v>10.47</v>
      </c>
      <c r="K328" s="47"/>
      <c r="L328" s="47"/>
      <c r="M328" s="47"/>
      <c r="N328" s="47"/>
    </row>
    <row r="329" spans="1:14" x14ac:dyDescent="0.25">
      <c r="A329" s="57" t="s">
        <v>3470</v>
      </c>
      <c r="B329" s="45" t="s">
        <v>3237</v>
      </c>
      <c r="C329" s="45" t="s">
        <v>3550</v>
      </c>
      <c r="D329" s="45" t="s">
        <v>3486</v>
      </c>
      <c r="E329" t="s">
        <v>3336</v>
      </c>
      <c r="F329" s="49">
        <v>45539</v>
      </c>
      <c r="G329" s="50"/>
      <c r="H329" s="50"/>
      <c r="I329" s="47">
        <v>25.29</v>
      </c>
      <c r="J329" s="47">
        <v>6.48</v>
      </c>
      <c r="K329" s="47"/>
      <c r="L329" s="47"/>
      <c r="M329" s="47"/>
      <c r="N329" s="47"/>
    </row>
    <row r="330" spans="1:14" x14ac:dyDescent="0.25">
      <c r="A330" s="57" t="s">
        <v>3471</v>
      </c>
      <c r="B330" s="45" t="s">
        <v>3237</v>
      </c>
      <c r="C330" s="45" t="s">
        <v>3285</v>
      </c>
      <c r="D330" s="45" t="s">
        <v>3487</v>
      </c>
      <c r="E330" t="s">
        <v>3336</v>
      </c>
      <c r="F330" s="49">
        <v>45544</v>
      </c>
      <c r="G330" s="50"/>
      <c r="H330" s="50"/>
      <c r="J330" s="47"/>
      <c r="K330" s="47">
        <v>1.1499999999999999</v>
      </c>
      <c r="L330" s="47"/>
      <c r="M330" s="47">
        <v>2.4</v>
      </c>
      <c r="N330" s="47">
        <v>0.33</v>
      </c>
    </row>
    <row r="331" spans="1:14" x14ac:dyDescent="0.25">
      <c r="A331" s="57" t="s">
        <v>3472</v>
      </c>
      <c r="B331" s="45" t="s">
        <v>3237</v>
      </c>
      <c r="C331" s="45" t="s">
        <v>3317</v>
      </c>
      <c r="D331" s="45" t="s">
        <v>3488</v>
      </c>
      <c r="E331" t="s">
        <v>3336</v>
      </c>
      <c r="F331" s="49">
        <v>45545</v>
      </c>
      <c r="G331" s="50"/>
      <c r="H331" s="50"/>
      <c r="I331" s="47"/>
      <c r="J331" s="47"/>
      <c r="K331" s="47"/>
      <c r="L331" s="47"/>
      <c r="M331" s="47">
        <v>1.2</v>
      </c>
      <c r="N331" s="47">
        <v>0.6</v>
      </c>
    </row>
    <row r="332" spans="1:14" x14ac:dyDescent="0.25">
      <c r="A332" s="57" t="s">
        <v>3473</v>
      </c>
      <c r="B332" s="45" t="s">
        <v>852</v>
      </c>
      <c r="C332" s="45" t="s">
        <v>1030</v>
      </c>
      <c r="D332" s="45" t="s">
        <v>3489</v>
      </c>
      <c r="E332" t="s">
        <v>3336</v>
      </c>
      <c r="F332" s="49">
        <v>45566</v>
      </c>
      <c r="G332" s="50"/>
      <c r="H332" s="50"/>
      <c r="I332" s="47">
        <v>69.599999999999994</v>
      </c>
      <c r="J332" s="47">
        <v>10.4</v>
      </c>
      <c r="K332" s="47"/>
      <c r="L332" s="47"/>
      <c r="M332" s="47"/>
      <c r="N332" s="47"/>
    </row>
    <row r="333" spans="1:14" x14ac:dyDescent="0.25">
      <c r="A333" s="57" t="s">
        <v>3474</v>
      </c>
      <c r="B333" s="45" t="s">
        <v>3239</v>
      </c>
      <c r="C333" s="45" t="s">
        <v>3551</v>
      </c>
      <c r="D333" s="45" t="s">
        <v>3490</v>
      </c>
      <c r="E333" t="s">
        <v>3336</v>
      </c>
      <c r="F333" s="50">
        <v>45576</v>
      </c>
      <c r="G333" s="50"/>
      <c r="H333" s="50"/>
      <c r="I333" s="47">
        <v>43.62</v>
      </c>
      <c r="J333" s="47">
        <v>23.48</v>
      </c>
      <c r="K333" s="47"/>
      <c r="L333" s="47"/>
      <c r="M333" s="47"/>
      <c r="N333" s="47"/>
    </row>
    <row r="334" spans="1:14" x14ac:dyDescent="0.25">
      <c r="A334" s="57" t="s">
        <v>3475</v>
      </c>
      <c r="B334" s="45" t="s">
        <v>3239</v>
      </c>
      <c r="C334" s="45" t="s">
        <v>3551</v>
      </c>
      <c r="D334" s="120" t="s">
        <v>3491</v>
      </c>
      <c r="E334" t="s">
        <v>3336</v>
      </c>
      <c r="F334" s="49">
        <v>45576</v>
      </c>
      <c r="G334" s="50"/>
      <c r="H334" s="50"/>
      <c r="J334" s="47">
        <v>60.46</v>
      </c>
      <c r="K334" s="47"/>
      <c r="L334" s="47"/>
      <c r="M334" s="47"/>
      <c r="N334" s="47"/>
    </row>
    <row r="335" spans="1:14" x14ac:dyDescent="0.25">
      <c r="A335" s="57" t="s">
        <v>3476</v>
      </c>
      <c r="B335" s="45" t="s">
        <v>3240</v>
      </c>
      <c r="C335" s="45" t="s">
        <v>3269</v>
      </c>
      <c r="D335" s="45" t="s">
        <v>3492</v>
      </c>
      <c r="E335" t="s">
        <v>3336</v>
      </c>
      <c r="F335" s="49">
        <v>45580</v>
      </c>
      <c r="G335" s="50"/>
      <c r="H335" s="50"/>
      <c r="I335" s="47"/>
      <c r="J335" s="47">
        <v>10.6</v>
      </c>
      <c r="K335" s="47"/>
      <c r="L335" s="47"/>
      <c r="M335" s="47"/>
      <c r="N335" s="47"/>
    </row>
    <row r="336" spans="1:14" x14ac:dyDescent="0.25">
      <c r="A336" s="57" t="s">
        <v>3477</v>
      </c>
      <c r="B336" s="45" t="s">
        <v>3239</v>
      </c>
      <c r="C336" s="45" t="s">
        <v>3286</v>
      </c>
      <c r="D336" s="45" t="s">
        <v>3493</v>
      </c>
      <c r="E336" t="s">
        <v>3336</v>
      </c>
      <c r="F336" s="49">
        <v>45589</v>
      </c>
      <c r="G336" s="50"/>
      <c r="H336" s="50"/>
      <c r="I336" s="47">
        <v>0.89</v>
      </c>
      <c r="J336" s="47">
        <v>16.88</v>
      </c>
      <c r="K336" s="47"/>
      <c r="L336" s="47"/>
      <c r="M336" s="47"/>
      <c r="N336" s="47"/>
    </row>
    <row r="337" spans="1:14" x14ac:dyDescent="0.25">
      <c r="A337" s="57" t="s">
        <v>3478</v>
      </c>
      <c r="B337" s="45" t="s">
        <v>3239</v>
      </c>
      <c r="C337" s="45" t="s">
        <v>3286</v>
      </c>
      <c r="D337" s="45" t="s">
        <v>3494</v>
      </c>
      <c r="E337" t="s">
        <v>3336</v>
      </c>
      <c r="F337" s="49">
        <v>45589</v>
      </c>
      <c r="G337" s="50"/>
      <c r="H337" s="50"/>
      <c r="I337" s="47">
        <v>1.98</v>
      </c>
      <c r="J337" s="47">
        <v>37.619999999999997</v>
      </c>
      <c r="K337" s="47"/>
      <c r="L337" s="47"/>
      <c r="M337" s="47"/>
      <c r="N337" s="47"/>
    </row>
    <row r="338" spans="1:14" x14ac:dyDescent="0.25">
      <c r="A338" s="57" t="s">
        <v>3479</v>
      </c>
      <c r="B338" s="45" t="s">
        <v>3240</v>
      </c>
      <c r="C338" s="45" t="s">
        <v>3552</v>
      </c>
      <c r="D338" s="45" t="s">
        <v>3495</v>
      </c>
      <c r="E338" t="s">
        <v>3336</v>
      </c>
      <c r="F338" s="49">
        <v>45589</v>
      </c>
      <c r="G338" s="50"/>
      <c r="H338" s="50"/>
      <c r="I338" s="47">
        <v>91.46</v>
      </c>
      <c r="J338" s="47">
        <v>16.14</v>
      </c>
      <c r="K338" s="47"/>
      <c r="L338" s="47"/>
      <c r="M338" s="47"/>
      <c r="N338" s="47"/>
    </row>
    <row r="339" spans="1:14" x14ac:dyDescent="0.25">
      <c r="A339" s="57" t="s">
        <v>3480</v>
      </c>
      <c r="B339" s="45" t="s">
        <v>3240</v>
      </c>
      <c r="C339" s="45" t="s">
        <v>3553</v>
      </c>
      <c r="D339" s="45" t="s">
        <v>3496</v>
      </c>
      <c r="E339" t="s">
        <v>3336</v>
      </c>
      <c r="F339" s="49">
        <v>45590</v>
      </c>
      <c r="G339" s="50"/>
      <c r="H339" s="50"/>
      <c r="I339" s="47">
        <v>1.02</v>
      </c>
      <c r="J339" s="47">
        <v>0.74</v>
      </c>
      <c r="K339" s="47"/>
      <c r="L339" s="47"/>
      <c r="M339" s="47"/>
      <c r="N339" s="47"/>
    </row>
    <row r="340" spans="1:14" x14ac:dyDescent="0.25">
      <c r="A340" s="57" t="s">
        <v>3481</v>
      </c>
      <c r="B340" s="45" t="s">
        <v>3237</v>
      </c>
      <c r="C340" s="45" t="s">
        <v>3554</v>
      </c>
      <c r="D340" s="45" t="s">
        <v>3497</v>
      </c>
      <c r="E340" t="s">
        <v>3336</v>
      </c>
      <c r="F340" s="49">
        <v>45593</v>
      </c>
      <c r="G340" s="50"/>
      <c r="H340" s="50"/>
      <c r="I340" s="47">
        <v>287.06</v>
      </c>
      <c r="J340" s="47">
        <v>41.72</v>
      </c>
      <c r="K340" s="47"/>
      <c r="L340" s="47"/>
      <c r="M340" s="47"/>
      <c r="N340" s="47"/>
    </row>
    <row r="341" spans="1:14" x14ac:dyDescent="0.25">
      <c r="A341" s="57" t="s">
        <v>3482</v>
      </c>
      <c r="B341" s="45" t="s">
        <v>3237</v>
      </c>
      <c r="C341" s="45" t="s">
        <v>3270</v>
      </c>
      <c r="D341" s="45" t="s">
        <v>3498</v>
      </c>
      <c r="E341" t="s">
        <v>3336</v>
      </c>
      <c r="F341" s="49">
        <v>45594</v>
      </c>
      <c r="G341" s="50"/>
      <c r="H341" s="50"/>
      <c r="I341" s="47"/>
      <c r="J341" s="47"/>
      <c r="K341" s="47"/>
      <c r="L341" s="47"/>
      <c r="M341" s="47">
        <v>0.75</v>
      </c>
      <c r="N341" s="47"/>
    </row>
    <row r="342" spans="1:14" x14ac:dyDescent="0.25">
      <c r="A342" s="57" t="s">
        <v>3483</v>
      </c>
      <c r="B342" s="45" t="s">
        <v>3238</v>
      </c>
      <c r="C342" s="45" t="s">
        <v>3289</v>
      </c>
      <c r="D342" s="45" t="s">
        <v>3499</v>
      </c>
      <c r="E342" t="s">
        <v>3336</v>
      </c>
      <c r="F342" s="49">
        <v>45595</v>
      </c>
      <c r="G342" s="50"/>
      <c r="H342" s="50"/>
      <c r="I342" s="47"/>
      <c r="J342" s="47"/>
      <c r="K342" s="47"/>
      <c r="L342" s="47"/>
      <c r="M342" s="47">
        <v>0.16</v>
      </c>
      <c r="N342" s="47">
        <v>0.05</v>
      </c>
    </row>
    <row r="343" spans="1:14" x14ac:dyDescent="0.25">
      <c r="A343" s="121" t="s">
        <v>3665</v>
      </c>
      <c r="B343" s="45" t="s">
        <v>3240</v>
      </c>
      <c r="C343" s="122" t="s">
        <v>3667</v>
      </c>
      <c r="D343" s="122" t="s">
        <v>3668</v>
      </c>
      <c r="E343" t="s">
        <v>3336</v>
      </c>
      <c r="F343" s="123">
        <v>45617</v>
      </c>
      <c r="G343" s="124"/>
      <c r="H343" s="124"/>
      <c r="I343" s="125">
        <v>0.5</v>
      </c>
      <c r="J343" s="125">
        <v>4.45</v>
      </c>
      <c r="K343" s="125"/>
      <c r="L343" s="125"/>
      <c r="M343" s="125"/>
      <c r="N343" s="125"/>
    </row>
    <row r="344" spans="1:14" x14ac:dyDescent="0.25">
      <c r="A344" s="121" t="s">
        <v>3669</v>
      </c>
      <c r="B344" s="45" t="s">
        <v>3240</v>
      </c>
      <c r="C344" s="122" t="s">
        <v>3667</v>
      </c>
      <c r="D344" s="122" t="s">
        <v>3670</v>
      </c>
      <c r="E344" t="s">
        <v>3336</v>
      </c>
      <c r="F344" s="123">
        <v>45618</v>
      </c>
      <c r="G344" s="124"/>
      <c r="H344" s="124"/>
      <c r="I344" s="125"/>
      <c r="J344" s="125">
        <v>8.66</v>
      </c>
      <c r="K344" s="125"/>
      <c r="L344" s="125"/>
      <c r="M344" s="125"/>
      <c r="N344" s="125"/>
    </row>
    <row r="345" spans="1:14" x14ac:dyDescent="0.25">
      <c r="A345" s="121" t="s">
        <v>3671</v>
      </c>
      <c r="B345" s="122" t="s">
        <v>3672</v>
      </c>
      <c r="C345" s="122" t="s">
        <v>3258</v>
      </c>
      <c r="D345" s="122" t="s">
        <v>3673</v>
      </c>
      <c r="E345" t="s">
        <v>3336</v>
      </c>
      <c r="F345" s="123">
        <v>45624</v>
      </c>
      <c r="G345" s="124"/>
      <c r="H345" s="124"/>
      <c r="I345" s="125"/>
      <c r="J345" s="125"/>
      <c r="K345" s="125"/>
      <c r="L345" s="125"/>
      <c r="M345" s="125">
        <v>7.88</v>
      </c>
      <c r="N345" s="125"/>
    </row>
    <row r="346" spans="1:14" x14ac:dyDescent="0.25">
      <c r="A346" s="121" t="s">
        <v>3674</v>
      </c>
      <c r="B346" s="122" t="s">
        <v>3672</v>
      </c>
      <c r="C346" s="122" t="s">
        <v>3319</v>
      </c>
      <c r="D346" s="126" t="s">
        <v>3675</v>
      </c>
      <c r="E346" t="s">
        <v>3336</v>
      </c>
      <c r="F346" s="123">
        <v>45631</v>
      </c>
      <c r="G346" s="124"/>
      <c r="H346" s="124"/>
      <c r="I346" s="125">
        <v>70.86</v>
      </c>
      <c r="J346" s="125">
        <v>38.700000000000003</v>
      </c>
      <c r="K346" s="125"/>
      <c r="L346" s="125"/>
      <c r="M346" s="125"/>
      <c r="N346" s="125"/>
    </row>
    <row r="347" spans="1:14" x14ac:dyDescent="0.25">
      <c r="A347" s="121" t="s">
        <v>3676</v>
      </c>
      <c r="B347" s="122" t="s">
        <v>3672</v>
      </c>
      <c r="C347" s="122" t="s">
        <v>3677</v>
      </c>
      <c r="D347" s="122" t="s">
        <v>3678</v>
      </c>
      <c r="E347" t="s">
        <v>3336</v>
      </c>
      <c r="F347" s="123">
        <v>45635</v>
      </c>
      <c r="G347" s="124"/>
      <c r="H347" s="124"/>
      <c r="I347" s="125">
        <v>39.159999999999997</v>
      </c>
      <c r="J347" s="125">
        <v>12.29</v>
      </c>
      <c r="K347" s="125"/>
      <c r="L347" s="125"/>
      <c r="M347" s="125"/>
      <c r="N347" s="125"/>
    </row>
    <row r="348" spans="1:14" x14ac:dyDescent="0.25">
      <c r="A348" s="121" t="s">
        <v>3679</v>
      </c>
      <c r="B348" s="122" t="s">
        <v>3672</v>
      </c>
      <c r="C348" s="122" t="s">
        <v>3332</v>
      </c>
      <c r="D348" s="122" t="s">
        <v>3680</v>
      </c>
      <c r="E348" t="s">
        <v>3336</v>
      </c>
      <c r="F348" s="123">
        <v>45636</v>
      </c>
      <c r="G348" s="124"/>
      <c r="H348" s="124"/>
      <c r="I348" s="125">
        <v>158.21</v>
      </c>
      <c r="J348" s="125">
        <v>178.4</v>
      </c>
      <c r="K348" s="125"/>
      <c r="L348" s="125"/>
      <c r="M348" s="125"/>
      <c r="N348" s="125"/>
    </row>
    <row r="349" spans="1:14" x14ac:dyDescent="0.25">
      <c r="A349" s="121" t="s">
        <v>3681</v>
      </c>
      <c r="B349" s="122" t="s">
        <v>3666</v>
      </c>
      <c r="C349" s="122" t="s">
        <v>3198</v>
      </c>
      <c r="D349" s="122" t="s">
        <v>3682</v>
      </c>
      <c r="E349" t="s">
        <v>3336</v>
      </c>
      <c r="F349" s="123">
        <v>45637</v>
      </c>
      <c r="G349" s="124"/>
      <c r="H349" s="124"/>
      <c r="I349" s="125"/>
      <c r="J349" s="125">
        <v>4.25</v>
      </c>
      <c r="K349" s="125"/>
      <c r="L349" s="125"/>
      <c r="M349" s="125"/>
      <c r="N349" s="125"/>
    </row>
    <row r="350" spans="1:14" x14ac:dyDescent="0.25">
      <c r="A350" s="121" t="s">
        <v>3683</v>
      </c>
      <c r="B350" s="122" t="s">
        <v>3672</v>
      </c>
      <c r="C350" s="122" t="s">
        <v>3324</v>
      </c>
      <c r="D350" s="126" t="s">
        <v>3684</v>
      </c>
      <c r="E350" t="s">
        <v>3336</v>
      </c>
      <c r="F350" s="123">
        <v>45638</v>
      </c>
      <c r="G350" s="124"/>
      <c r="H350" s="124"/>
      <c r="I350" s="125">
        <v>60.3</v>
      </c>
      <c r="J350" s="125">
        <v>39.700000000000003</v>
      </c>
      <c r="K350" s="125"/>
      <c r="L350" s="125"/>
      <c r="M350" s="125"/>
      <c r="N350" s="125"/>
    </row>
    <row r="351" spans="1:14" x14ac:dyDescent="0.25">
      <c r="A351" s="121" t="s">
        <v>3685</v>
      </c>
      <c r="B351" s="122" t="s">
        <v>3672</v>
      </c>
      <c r="C351" s="122" t="s">
        <v>3285</v>
      </c>
      <c r="D351" s="122" t="s">
        <v>3686</v>
      </c>
      <c r="E351" t="s">
        <v>3336</v>
      </c>
      <c r="F351" s="123">
        <v>45642</v>
      </c>
      <c r="G351" s="124"/>
      <c r="H351" s="124"/>
      <c r="I351" s="125">
        <v>134.91999999999999</v>
      </c>
      <c r="J351" s="125">
        <v>6.92</v>
      </c>
      <c r="K351" s="125"/>
      <c r="L351" s="125"/>
      <c r="M351" s="125"/>
      <c r="N351" s="125"/>
    </row>
    <row r="352" spans="1:14" x14ac:dyDescent="0.25">
      <c r="A352" s="121" t="s">
        <v>3687</v>
      </c>
      <c r="B352" s="122" t="s">
        <v>3666</v>
      </c>
      <c r="C352" s="122" t="s">
        <v>3667</v>
      </c>
      <c r="D352" s="122" t="s">
        <v>3688</v>
      </c>
      <c r="E352" t="s">
        <v>3336</v>
      </c>
      <c r="F352" s="123">
        <v>45642</v>
      </c>
      <c r="G352" s="124"/>
      <c r="H352" s="124"/>
      <c r="I352" s="125">
        <v>8.18</v>
      </c>
      <c r="J352" s="125">
        <v>1.1100000000000001</v>
      </c>
      <c r="K352" s="125"/>
      <c r="L352" s="125"/>
      <c r="M352" s="125"/>
      <c r="N352" s="125"/>
    </row>
    <row r="353" spans="1:14" x14ac:dyDescent="0.25">
      <c r="A353" s="121" t="s">
        <v>3689</v>
      </c>
      <c r="B353" s="122" t="s">
        <v>3672</v>
      </c>
      <c r="C353" s="122" t="s">
        <v>3324</v>
      </c>
      <c r="D353" s="126" t="s">
        <v>3684</v>
      </c>
      <c r="E353" t="s">
        <v>3336</v>
      </c>
      <c r="F353" s="123">
        <v>45643</v>
      </c>
      <c r="G353" s="124"/>
      <c r="H353" s="124"/>
      <c r="I353" s="125"/>
      <c r="J353" s="125"/>
      <c r="K353" s="125"/>
      <c r="L353" s="125"/>
      <c r="M353" s="125">
        <v>0.53</v>
      </c>
      <c r="N353" s="125">
        <v>0.5</v>
      </c>
    </row>
    <row r="354" spans="1:14" x14ac:dyDescent="0.25">
      <c r="A354" s="121" t="s">
        <v>3690</v>
      </c>
      <c r="B354" s="122" t="s">
        <v>3672</v>
      </c>
      <c r="C354" s="122" t="s">
        <v>3303</v>
      </c>
      <c r="D354" s="126" t="s">
        <v>3691</v>
      </c>
      <c r="E354" t="s">
        <v>3336</v>
      </c>
      <c r="F354" s="123">
        <v>45643</v>
      </c>
      <c r="G354" s="124"/>
      <c r="H354" s="124"/>
      <c r="I354" s="125"/>
      <c r="J354" s="125"/>
      <c r="K354" s="125"/>
      <c r="L354" s="125"/>
      <c r="M354" s="125">
        <v>1</v>
      </c>
      <c r="N354" s="125"/>
    </row>
    <row r="355" spans="1:14" x14ac:dyDescent="0.25">
      <c r="A355" s="121" t="s">
        <v>3154</v>
      </c>
      <c r="B355" s="45" t="s">
        <v>3240</v>
      </c>
      <c r="C355" s="122" t="s">
        <v>3269</v>
      </c>
      <c r="D355" s="122" t="s">
        <v>3692</v>
      </c>
      <c r="E355" t="s">
        <v>3336</v>
      </c>
      <c r="F355" s="123">
        <v>45664</v>
      </c>
      <c r="G355" s="124"/>
      <c r="H355" s="124"/>
      <c r="I355" s="125"/>
      <c r="J355" s="125"/>
      <c r="K355" s="125"/>
      <c r="L355" s="125"/>
      <c r="M355" s="125">
        <v>0.57999999999999996</v>
      </c>
      <c r="N355" s="125"/>
    </row>
    <row r="356" spans="1:14" x14ac:dyDescent="0.25">
      <c r="A356" s="121" t="s">
        <v>3690</v>
      </c>
      <c r="B356" s="122" t="s">
        <v>3672</v>
      </c>
      <c r="C356" s="122" t="s">
        <v>3303</v>
      </c>
      <c r="D356" s="122" t="s">
        <v>3691</v>
      </c>
      <c r="E356" t="s">
        <v>3336</v>
      </c>
      <c r="F356" s="123">
        <v>45666</v>
      </c>
      <c r="G356" s="124"/>
      <c r="H356" s="124"/>
      <c r="I356" s="125"/>
      <c r="J356" s="125"/>
      <c r="K356" s="125"/>
      <c r="L356" s="125"/>
      <c r="M356" s="125">
        <v>1</v>
      </c>
      <c r="N356" s="125"/>
    </row>
    <row r="357" spans="1:14" x14ac:dyDescent="0.25">
      <c r="A357" s="121" t="s">
        <v>3093</v>
      </c>
      <c r="B357" s="122" t="s">
        <v>3672</v>
      </c>
      <c r="C357" s="122" t="s">
        <v>3093</v>
      </c>
      <c r="D357" s="122" t="s">
        <v>3693</v>
      </c>
      <c r="E357" t="s">
        <v>3336</v>
      </c>
      <c r="F357" s="123">
        <v>45667</v>
      </c>
      <c r="G357" s="124"/>
      <c r="H357" s="124"/>
      <c r="I357" s="125"/>
      <c r="J357" s="125"/>
      <c r="K357" s="125"/>
      <c r="L357" s="125"/>
      <c r="M357" s="125">
        <v>7.0000000000000007E-2</v>
      </c>
      <c r="N357" s="125"/>
    </row>
    <row r="358" spans="1:14" x14ac:dyDescent="0.25">
      <c r="A358" s="121" t="s">
        <v>3130</v>
      </c>
      <c r="B358" s="122" t="s">
        <v>3672</v>
      </c>
      <c r="C358" s="122" t="s">
        <v>3314</v>
      </c>
      <c r="D358" s="122" t="s">
        <v>3694</v>
      </c>
      <c r="E358" t="s">
        <v>3336</v>
      </c>
      <c r="F358" s="123">
        <v>45670</v>
      </c>
      <c r="G358" s="124"/>
      <c r="H358" s="124"/>
      <c r="I358" s="125"/>
      <c r="J358" s="125">
        <v>6.87</v>
      </c>
      <c r="K358" s="125"/>
      <c r="L358" s="125"/>
      <c r="M358" s="125"/>
      <c r="N358" s="125"/>
    </row>
    <row r="359" spans="1:14" x14ac:dyDescent="0.25">
      <c r="A359" s="121" t="s">
        <v>3695</v>
      </c>
      <c r="B359" s="122" t="s">
        <v>3672</v>
      </c>
      <c r="C359" s="122" t="s">
        <v>3258</v>
      </c>
      <c r="D359" s="122" t="s">
        <v>3696</v>
      </c>
      <c r="E359" t="s">
        <v>3336</v>
      </c>
      <c r="F359" s="123">
        <v>45678</v>
      </c>
      <c r="G359" s="124"/>
      <c r="H359" s="124"/>
      <c r="I359" s="125">
        <v>93.31</v>
      </c>
      <c r="J359" s="125">
        <v>10.36</v>
      </c>
      <c r="K359" s="125"/>
      <c r="L359" s="125"/>
      <c r="M359" s="125"/>
      <c r="N359" s="125"/>
    </row>
    <row r="360" spans="1:14" x14ac:dyDescent="0.25">
      <c r="A360" s="121" t="s">
        <v>3697</v>
      </c>
      <c r="B360" s="122" t="s">
        <v>3672</v>
      </c>
      <c r="C360" s="122" t="s">
        <v>3698</v>
      </c>
      <c r="D360" s="122" t="s">
        <v>3699</v>
      </c>
      <c r="E360" t="s">
        <v>3336</v>
      </c>
      <c r="F360" s="123">
        <v>45681</v>
      </c>
      <c r="G360" s="124"/>
      <c r="H360" s="124"/>
      <c r="I360" s="125"/>
      <c r="J360" s="125"/>
      <c r="K360" s="125"/>
      <c r="L360" s="125"/>
      <c r="M360" s="125">
        <v>0.01</v>
      </c>
      <c r="N360" s="125"/>
    </row>
    <row r="361" spans="1:14" x14ac:dyDescent="0.25">
      <c r="A361" s="121" t="s">
        <v>3166</v>
      </c>
      <c r="B361" s="45" t="s">
        <v>3238</v>
      </c>
      <c r="C361" s="122" t="s">
        <v>3289</v>
      </c>
      <c r="D361" s="122" t="s">
        <v>3700</v>
      </c>
      <c r="E361" t="s">
        <v>3336</v>
      </c>
      <c r="F361" s="123">
        <v>45687</v>
      </c>
      <c r="G361" s="124"/>
      <c r="H361" s="124"/>
      <c r="I361" s="125"/>
      <c r="J361" s="125"/>
      <c r="K361" s="125"/>
      <c r="L361" s="125"/>
      <c r="M361" s="125">
        <v>0.54</v>
      </c>
      <c r="N361" s="125"/>
    </row>
    <row r="362" spans="1:14" x14ac:dyDescent="0.25">
      <c r="A362" s="121" t="s">
        <v>3701</v>
      </c>
      <c r="B362" s="45" t="s">
        <v>3238</v>
      </c>
      <c r="C362" s="122" t="s">
        <v>3251</v>
      </c>
      <c r="D362" s="122" t="s">
        <v>3702</v>
      </c>
      <c r="E362" t="s">
        <v>3336</v>
      </c>
      <c r="F362" s="123">
        <v>45687</v>
      </c>
      <c r="G362" s="124"/>
      <c r="H362" s="124"/>
      <c r="I362" s="125"/>
      <c r="J362" s="125"/>
      <c r="K362" s="125"/>
      <c r="L362" s="125"/>
      <c r="M362" s="125">
        <v>1.4</v>
      </c>
      <c r="N362" s="125">
        <v>0.04</v>
      </c>
    </row>
    <row r="363" spans="1:14" x14ac:dyDescent="0.25">
      <c r="A363" s="48" t="s">
        <v>3781</v>
      </c>
      <c r="B363" s="45" t="s">
        <v>3672</v>
      </c>
      <c r="C363" s="45" t="s">
        <v>3782</v>
      </c>
      <c r="D363" s="45" t="s">
        <v>3783</v>
      </c>
      <c r="E363" t="s">
        <v>3336</v>
      </c>
      <c r="F363" s="49">
        <v>45692</v>
      </c>
      <c r="G363" s="50"/>
      <c r="H363" s="50"/>
      <c r="I363" s="47">
        <v>2.88</v>
      </c>
      <c r="J363" s="47">
        <v>0.32</v>
      </c>
      <c r="K363" s="47"/>
      <c r="L363" s="47"/>
      <c r="M363" s="47"/>
      <c r="N363" s="47"/>
    </row>
    <row r="364" spans="1:14" x14ac:dyDescent="0.25">
      <c r="A364" s="48" t="s">
        <v>3784</v>
      </c>
      <c r="B364" s="45" t="s">
        <v>3240</v>
      </c>
      <c r="C364" s="45" t="s">
        <v>3280</v>
      </c>
      <c r="D364" s="45" t="s">
        <v>3785</v>
      </c>
      <c r="E364" t="s">
        <v>3336</v>
      </c>
      <c r="F364" s="49">
        <v>45698</v>
      </c>
      <c r="G364" s="50"/>
      <c r="H364" s="50"/>
      <c r="I364" s="47"/>
      <c r="J364" s="47">
        <v>11.68</v>
      </c>
      <c r="K364" s="47"/>
      <c r="L364" s="47"/>
      <c r="M364" s="47"/>
      <c r="N364" s="47"/>
    </row>
    <row r="365" spans="1:14" x14ac:dyDescent="0.25">
      <c r="A365" s="48" t="s">
        <v>3786</v>
      </c>
      <c r="B365" s="45" t="s">
        <v>3240</v>
      </c>
      <c r="C365" s="45" t="s">
        <v>3326</v>
      </c>
      <c r="D365" s="45" t="s">
        <v>3787</v>
      </c>
      <c r="E365" t="s">
        <v>3336</v>
      </c>
      <c r="F365" s="49">
        <v>45698</v>
      </c>
      <c r="G365" s="50"/>
      <c r="H365" s="50"/>
      <c r="I365" s="47">
        <v>57.35</v>
      </c>
      <c r="J365" s="47">
        <v>8.08</v>
      </c>
      <c r="K365" s="47"/>
      <c r="L365" s="47"/>
      <c r="M365" s="47"/>
      <c r="N365" s="47"/>
    </row>
    <row r="366" spans="1:14" x14ac:dyDescent="0.25">
      <c r="A366" s="48" t="s">
        <v>3788</v>
      </c>
      <c r="B366" s="45" t="s">
        <v>3240</v>
      </c>
      <c r="C366" s="45" t="s">
        <v>3252</v>
      </c>
      <c r="D366" s="45" t="s">
        <v>3789</v>
      </c>
      <c r="E366" t="s">
        <v>3336</v>
      </c>
      <c r="F366" s="49">
        <v>45706</v>
      </c>
      <c r="G366" s="50"/>
      <c r="H366" s="50"/>
      <c r="I366" s="47"/>
      <c r="J366" s="47"/>
      <c r="K366" s="47">
        <v>14.15</v>
      </c>
      <c r="L366" s="47">
        <v>1.23</v>
      </c>
      <c r="M366" s="47"/>
      <c r="N366" s="47"/>
    </row>
    <row r="367" spans="1:14" x14ac:dyDescent="0.25">
      <c r="A367" s="48" t="s">
        <v>3790</v>
      </c>
      <c r="B367" s="45" t="s">
        <v>3672</v>
      </c>
      <c r="C367" s="45" t="s">
        <v>3258</v>
      </c>
      <c r="D367" s="45" t="s">
        <v>3791</v>
      </c>
      <c r="E367" t="s">
        <v>3336</v>
      </c>
      <c r="F367" s="49">
        <v>45709</v>
      </c>
      <c r="G367" s="50"/>
      <c r="H367" s="50"/>
      <c r="I367" s="47"/>
      <c r="J367" s="47"/>
      <c r="K367" s="47"/>
      <c r="L367" s="47"/>
      <c r="M367" s="47">
        <v>2</v>
      </c>
      <c r="N367" s="47"/>
    </row>
    <row r="368" spans="1:14" x14ac:dyDescent="0.25">
      <c r="A368" s="48" t="s">
        <v>3792</v>
      </c>
      <c r="B368" s="45" t="s">
        <v>3672</v>
      </c>
      <c r="C368" s="45" t="s">
        <v>3285</v>
      </c>
      <c r="D368" s="45" t="s">
        <v>3793</v>
      </c>
      <c r="E368" t="s">
        <v>3336</v>
      </c>
      <c r="F368" s="49">
        <v>45715</v>
      </c>
      <c r="G368" s="50"/>
      <c r="H368" s="50"/>
      <c r="I368" s="47"/>
      <c r="J368" s="47">
        <v>4.07</v>
      </c>
      <c r="K368" s="47"/>
      <c r="L368" s="47"/>
      <c r="M368" s="47"/>
      <c r="N368" s="47"/>
    </row>
    <row r="369" spans="1:14" x14ac:dyDescent="0.25">
      <c r="A369" s="48" t="s">
        <v>3794</v>
      </c>
      <c r="B369" s="45" t="s">
        <v>3672</v>
      </c>
      <c r="C369" s="45" t="s">
        <v>3286</v>
      </c>
      <c r="D369" s="45" t="s">
        <v>3795</v>
      </c>
      <c r="E369" t="s">
        <v>3336</v>
      </c>
      <c r="F369" s="49">
        <v>45713</v>
      </c>
      <c r="G369" s="50"/>
      <c r="H369" s="50"/>
      <c r="I369" s="47"/>
      <c r="J369" s="47">
        <v>13.41</v>
      </c>
      <c r="K369" s="47"/>
      <c r="L369" s="47"/>
      <c r="M369" s="47"/>
      <c r="N369" s="47"/>
    </row>
    <row r="370" spans="1:14" x14ac:dyDescent="0.25">
      <c r="A370" s="48" t="s">
        <v>3796</v>
      </c>
      <c r="B370" s="45" t="s">
        <v>3672</v>
      </c>
      <c r="C370" s="45" t="s">
        <v>3797</v>
      </c>
      <c r="D370" s="45" t="s">
        <v>3798</v>
      </c>
      <c r="E370" t="s">
        <v>3336</v>
      </c>
      <c r="F370" s="49">
        <v>45722</v>
      </c>
      <c r="G370" s="50"/>
      <c r="H370" s="50"/>
      <c r="I370" s="47"/>
      <c r="J370" s="47">
        <v>7.44</v>
      </c>
      <c r="K370" s="47"/>
      <c r="L370" s="47"/>
      <c r="M370" s="47"/>
      <c r="N370" s="47"/>
    </row>
    <row r="371" spans="1:14" x14ac:dyDescent="0.25">
      <c r="A371" s="48" t="s">
        <v>3799</v>
      </c>
      <c r="B371" s="45" t="s">
        <v>3240</v>
      </c>
      <c r="C371" s="45" t="s">
        <v>3078</v>
      </c>
      <c r="D371" s="45" t="s">
        <v>3800</v>
      </c>
      <c r="E371" t="s">
        <v>3336</v>
      </c>
      <c r="F371" s="49">
        <v>45722</v>
      </c>
      <c r="G371" s="50"/>
      <c r="H371" s="50"/>
      <c r="I371" s="47"/>
      <c r="J371" s="47"/>
      <c r="K371" s="47"/>
      <c r="L371" s="47"/>
      <c r="M371" s="47">
        <v>1.76</v>
      </c>
      <c r="N371" s="47"/>
    </row>
    <row r="372" spans="1:14" x14ac:dyDescent="0.25">
      <c r="A372" s="48" t="s">
        <v>3801</v>
      </c>
      <c r="B372" s="45" t="s">
        <v>3240</v>
      </c>
      <c r="C372" s="45" t="s">
        <v>3249</v>
      </c>
      <c r="D372" s="45" t="s">
        <v>3802</v>
      </c>
      <c r="E372" t="s">
        <v>3336</v>
      </c>
      <c r="F372" s="49">
        <v>45727</v>
      </c>
      <c r="G372" s="50"/>
      <c r="H372" s="50"/>
      <c r="I372" s="47"/>
      <c r="J372" s="47">
        <v>12.24</v>
      </c>
      <c r="K372" s="47"/>
      <c r="L372" s="47"/>
      <c r="M372" s="47"/>
      <c r="N372" s="47"/>
    </row>
    <row r="373" spans="1:14" x14ac:dyDescent="0.25">
      <c r="A373" s="48" t="s">
        <v>3803</v>
      </c>
      <c r="B373" s="45" t="s">
        <v>3240</v>
      </c>
      <c r="C373" s="45" t="s">
        <v>3297</v>
      </c>
      <c r="D373" s="45" t="s">
        <v>3804</v>
      </c>
      <c r="E373" t="s">
        <v>3336</v>
      </c>
      <c r="F373" s="49">
        <v>45733</v>
      </c>
      <c r="G373" s="50"/>
      <c r="H373" s="50"/>
      <c r="I373" s="47"/>
      <c r="J373" s="47">
        <v>25.55</v>
      </c>
      <c r="K373" s="47"/>
      <c r="L373" s="47"/>
      <c r="M373" s="47"/>
      <c r="N373" s="47"/>
    </row>
    <row r="374" spans="1:14" x14ac:dyDescent="0.25">
      <c r="A374" s="48" t="s">
        <v>3805</v>
      </c>
      <c r="B374" s="45" t="s">
        <v>3672</v>
      </c>
      <c r="C374" s="45" t="s">
        <v>3258</v>
      </c>
      <c r="D374" s="45" t="s">
        <v>3806</v>
      </c>
      <c r="E374" t="s">
        <v>3336</v>
      </c>
      <c r="F374" s="49">
        <v>45741</v>
      </c>
      <c r="G374" s="50"/>
      <c r="H374" s="50"/>
      <c r="I374" s="47">
        <v>42.34</v>
      </c>
      <c r="J374" s="47">
        <v>12.65</v>
      </c>
      <c r="K374" s="47"/>
      <c r="L374" s="47"/>
      <c r="M374" s="47"/>
      <c r="N374" s="47"/>
    </row>
    <row r="375" spans="1:14" x14ac:dyDescent="0.25">
      <c r="A375" s="48" t="s">
        <v>3807</v>
      </c>
      <c r="B375" s="45" t="s">
        <v>3240</v>
      </c>
      <c r="C375" s="45" t="s">
        <v>3249</v>
      </c>
      <c r="D375" s="45" t="s">
        <v>3808</v>
      </c>
      <c r="E375" t="s">
        <v>3336</v>
      </c>
      <c r="F375" s="49">
        <v>45741</v>
      </c>
      <c r="G375" s="50"/>
      <c r="H375" s="50"/>
      <c r="I375" s="47">
        <v>111.98</v>
      </c>
      <c r="J375" s="47">
        <v>4.17</v>
      </c>
      <c r="K375" s="47"/>
      <c r="L375" s="47"/>
      <c r="M375" s="47">
        <v>0.48</v>
      </c>
      <c r="N375" s="47"/>
    </row>
    <row r="376" spans="1:14" x14ac:dyDescent="0.25">
      <c r="A376" s="48" t="s">
        <v>3809</v>
      </c>
      <c r="B376" s="45" t="s">
        <v>3672</v>
      </c>
      <c r="C376" s="45" t="s">
        <v>3810</v>
      </c>
      <c r="D376" s="45" t="s">
        <v>3811</v>
      </c>
      <c r="E376" t="s">
        <v>3336</v>
      </c>
      <c r="F376" s="49">
        <v>45748</v>
      </c>
      <c r="G376" s="50"/>
      <c r="H376" s="50"/>
      <c r="I376" s="47">
        <v>28.42</v>
      </c>
      <c r="J376" s="47">
        <v>12.18</v>
      </c>
      <c r="K376" s="47"/>
      <c r="L376" s="47"/>
      <c r="M376" s="47"/>
      <c r="N376" s="47"/>
    </row>
    <row r="377" spans="1:14" x14ac:dyDescent="0.25">
      <c r="A377" s="48" t="s">
        <v>3812</v>
      </c>
      <c r="B377" s="45" t="s">
        <v>3240</v>
      </c>
      <c r="C377" s="45" t="s">
        <v>3312</v>
      </c>
      <c r="D377" s="45" t="s">
        <v>3813</v>
      </c>
      <c r="E377" t="s">
        <v>3336</v>
      </c>
      <c r="F377" s="50">
        <v>45750</v>
      </c>
      <c r="G377" s="50"/>
      <c r="H377" s="50"/>
      <c r="I377" s="47"/>
      <c r="J377" s="47"/>
      <c r="K377" s="47"/>
      <c r="L377" s="47"/>
      <c r="M377" s="47">
        <v>4.37</v>
      </c>
      <c r="N377" s="47"/>
    </row>
    <row r="378" spans="1:14" x14ac:dyDescent="0.25">
      <c r="A378" s="48" t="s">
        <v>3814</v>
      </c>
      <c r="B378" s="45" t="s">
        <v>3240</v>
      </c>
      <c r="C378" s="45" t="s">
        <v>3247</v>
      </c>
      <c r="D378" s="45" t="s">
        <v>3815</v>
      </c>
      <c r="E378" t="s">
        <v>3336</v>
      </c>
      <c r="F378" s="49">
        <v>45742</v>
      </c>
      <c r="G378" s="50"/>
      <c r="H378" s="50"/>
      <c r="I378" s="47">
        <v>84.75</v>
      </c>
      <c r="J378" s="47">
        <v>28.28</v>
      </c>
      <c r="K378" s="47"/>
      <c r="L378" s="47"/>
      <c r="M378" s="47"/>
      <c r="N378" s="47"/>
    </row>
    <row r="379" spans="1:14" x14ac:dyDescent="0.25">
      <c r="A379" s="48" t="s">
        <v>3816</v>
      </c>
      <c r="B379" s="45" t="s">
        <v>3238</v>
      </c>
      <c r="C379" s="45" t="s">
        <v>3289</v>
      </c>
      <c r="D379" s="45" t="s">
        <v>3499</v>
      </c>
      <c r="E379" t="s">
        <v>3336</v>
      </c>
      <c r="F379" s="50">
        <v>45761</v>
      </c>
      <c r="G379" s="50"/>
      <c r="H379" s="50"/>
      <c r="I379" s="47"/>
      <c r="J379" s="47"/>
      <c r="K379" s="47"/>
      <c r="L379" s="47"/>
      <c r="M379" s="47">
        <v>0.16</v>
      </c>
      <c r="N379" s="47"/>
    </row>
    <row r="380" spans="1:14" x14ac:dyDescent="0.25">
      <c r="A380" s="48" t="s">
        <v>3817</v>
      </c>
      <c r="B380" s="45" t="s">
        <v>3240</v>
      </c>
      <c r="C380" s="45" t="s">
        <v>3302</v>
      </c>
      <c r="D380" s="45" t="s">
        <v>3818</v>
      </c>
      <c r="E380" t="s">
        <v>3336</v>
      </c>
      <c r="F380" s="49">
        <v>45649</v>
      </c>
      <c r="G380" s="50"/>
      <c r="H380" s="50"/>
      <c r="I380" s="47">
        <v>287.64</v>
      </c>
      <c r="J380" s="47">
        <v>111.86</v>
      </c>
      <c r="K380" s="47"/>
      <c r="L380" s="47"/>
      <c r="M380" s="47"/>
      <c r="N380" s="47"/>
    </row>
    <row r="381" spans="1:14" x14ac:dyDescent="0.25">
      <c r="A381" s="48" t="s">
        <v>3819</v>
      </c>
      <c r="B381" s="45" t="s">
        <v>3672</v>
      </c>
      <c r="C381" s="45" t="s">
        <v>3252</v>
      </c>
      <c r="D381" s="45" t="s">
        <v>3820</v>
      </c>
      <c r="E381" t="s">
        <v>3336</v>
      </c>
      <c r="F381" s="49">
        <v>45770</v>
      </c>
      <c r="G381" s="50"/>
      <c r="H381" s="50"/>
      <c r="I381" s="47"/>
      <c r="J381" s="47"/>
      <c r="K381" s="47"/>
      <c r="L381" s="47"/>
      <c r="M381" s="47">
        <v>1.54</v>
      </c>
      <c r="N381" s="47"/>
    </row>
    <row r="382" spans="1:14" x14ac:dyDescent="0.25">
      <c r="A382" s="48" t="s">
        <v>3821</v>
      </c>
      <c r="B382" s="45" t="s">
        <v>3672</v>
      </c>
      <c r="C382" s="45" t="s">
        <v>3270</v>
      </c>
      <c r="D382" s="45" t="s">
        <v>3822</v>
      </c>
      <c r="E382" t="s">
        <v>3336</v>
      </c>
      <c r="F382" s="49">
        <v>45777</v>
      </c>
      <c r="G382" s="50"/>
      <c r="H382" s="50"/>
      <c r="I382" s="47"/>
      <c r="J382" s="47"/>
      <c r="K382" s="47"/>
      <c r="L382" s="47"/>
      <c r="M382" s="47">
        <v>0.65</v>
      </c>
      <c r="N382" s="47"/>
    </row>
    <row r="383" spans="1:14" x14ac:dyDescent="0.25">
      <c r="A383" s="57" t="s">
        <v>3679</v>
      </c>
      <c r="B383" s="57" t="s">
        <v>3672</v>
      </c>
      <c r="C383" s="57" t="s">
        <v>3332</v>
      </c>
      <c r="D383" t="s">
        <v>3921</v>
      </c>
      <c r="E383" t="s">
        <v>3336</v>
      </c>
      <c r="F383" s="50">
        <v>45785</v>
      </c>
      <c r="M383">
        <v>13.3</v>
      </c>
    </row>
    <row r="384" spans="1:14" x14ac:dyDescent="0.25">
      <c r="A384" s="57" t="s">
        <v>3922</v>
      </c>
      <c r="B384" s="57" t="s">
        <v>3672</v>
      </c>
      <c r="C384" s="57" t="s">
        <v>3304</v>
      </c>
      <c r="D384" t="s">
        <v>3923</v>
      </c>
      <c r="E384" t="s">
        <v>3336</v>
      </c>
      <c r="F384" s="50">
        <v>45793</v>
      </c>
      <c r="I384">
        <v>17.420000000000002</v>
      </c>
      <c r="J384">
        <v>45.46</v>
      </c>
    </row>
    <row r="385" spans="1:14" x14ac:dyDescent="0.25">
      <c r="A385" s="57" t="s">
        <v>3924</v>
      </c>
      <c r="B385" s="57" t="s">
        <v>3672</v>
      </c>
      <c r="C385" s="57" t="s">
        <v>3253</v>
      </c>
      <c r="D385" t="s">
        <v>3925</v>
      </c>
      <c r="E385" t="s">
        <v>3336</v>
      </c>
      <c r="F385" s="50">
        <v>45797</v>
      </c>
      <c r="K385">
        <v>1.2</v>
      </c>
    </row>
    <row r="386" spans="1:14" x14ac:dyDescent="0.25">
      <c r="A386" s="57" t="s">
        <v>3926</v>
      </c>
      <c r="B386" s="57" t="s">
        <v>3672</v>
      </c>
      <c r="C386" s="57" t="s">
        <v>3245</v>
      </c>
      <c r="D386" t="s">
        <v>3927</v>
      </c>
      <c r="E386" t="s">
        <v>3336</v>
      </c>
      <c r="F386" s="50">
        <v>45797</v>
      </c>
      <c r="K386">
        <v>3.95</v>
      </c>
    </row>
    <row r="387" spans="1:14" x14ac:dyDescent="0.25">
      <c r="A387" s="57" t="s">
        <v>3928</v>
      </c>
      <c r="B387" s="57" t="s">
        <v>3672</v>
      </c>
      <c r="C387" s="57" t="s">
        <v>3245</v>
      </c>
      <c r="D387" t="s">
        <v>3929</v>
      </c>
      <c r="E387" t="s">
        <v>3336</v>
      </c>
      <c r="F387" s="50">
        <v>45797</v>
      </c>
      <c r="K387">
        <v>2.36</v>
      </c>
    </row>
    <row r="388" spans="1:14" x14ac:dyDescent="0.25">
      <c r="A388" s="57" t="s">
        <v>3930</v>
      </c>
      <c r="B388" s="57" t="s">
        <v>3672</v>
      </c>
      <c r="C388" s="57" t="s">
        <v>3245</v>
      </c>
      <c r="D388" t="s">
        <v>3931</v>
      </c>
      <c r="E388" t="s">
        <v>3336</v>
      </c>
      <c r="F388" s="50">
        <v>45797</v>
      </c>
      <c r="K388">
        <v>17.36</v>
      </c>
    </row>
    <row r="389" spans="1:14" x14ac:dyDescent="0.25">
      <c r="A389" s="57" t="s">
        <v>3932</v>
      </c>
      <c r="B389" s="57" t="s">
        <v>3672</v>
      </c>
      <c r="C389" s="57" t="s">
        <v>3324</v>
      </c>
      <c r="D389" t="s">
        <v>3933</v>
      </c>
      <c r="E389" t="s">
        <v>3336</v>
      </c>
      <c r="F389" s="50">
        <v>45798</v>
      </c>
      <c r="M389">
        <v>4.01</v>
      </c>
      <c r="N389">
        <v>3.75</v>
      </c>
    </row>
    <row r="390" spans="1:14" x14ac:dyDescent="0.25">
      <c r="A390" s="57" t="s">
        <v>3210</v>
      </c>
      <c r="B390" s="57" t="s">
        <v>3672</v>
      </c>
      <c r="C390" s="57" t="s">
        <v>3934</v>
      </c>
      <c r="D390" t="s">
        <v>3935</v>
      </c>
      <c r="E390" t="s">
        <v>3336</v>
      </c>
      <c r="F390" s="50">
        <v>45818</v>
      </c>
      <c r="M390">
        <v>2.16</v>
      </c>
    </row>
    <row r="391" spans="1:14" x14ac:dyDescent="0.25">
      <c r="A391" s="57" t="s">
        <v>3936</v>
      </c>
      <c r="B391" s="57" t="s">
        <v>3672</v>
      </c>
      <c r="C391" s="57" t="s">
        <v>3937</v>
      </c>
      <c r="D391" t="s">
        <v>3938</v>
      </c>
      <c r="E391" t="s">
        <v>3336</v>
      </c>
      <c r="F391" s="50">
        <v>45824</v>
      </c>
      <c r="I391">
        <v>30.44</v>
      </c>
      <c r="J391">
        <v>58.85</v>
      </c>
    </row>
    <row r="392" spans="1:14" x14ac:dyDescent="0.25">
      <c r="A392" s="57" t="s">
        <v>3939</v>
      </c>
      <c r="B392" s="57" t="s">
        <v>3240</v>
      </c>
      <c r="C392" s="57" t="s">
        <v>3272</v>
      </c>
      <c r="D392" t="s">
        <v>3940</v>
      </c>
      <c r="E392" t="s">
        <v>3336</v>
      </c>
      <c r="F392" s="50">
        <v>45824</v>
      </c>
      <c r="M392">
        <v>1.05</v>
      </c>
    </row>
    <row r="393" spans="1:14" x14ac:dyDescent="0.25">
      <c r="A393" s="57" t="s">
        <v>3941</v>
      </c>
      <c r="B393" s="57" t="s">
        <v>3240</v>
      </c>
      <c r="C393" s="57" t="s">
        <v>3326</v>
      </c>
      <c r="D393" t="s">
        <v>3942</v>
      </c>
      <c r="E393" t="s">
        <v>3336</v>
      </c>
      <c r="F393" s="50">
        <v>45826</v>
      </c>
      <c r="I393">
        <v>120</v>
      </c>
      <c r="J393">
        <v>50</v>
      </c>
    </row>
  </sheetData>
  <mergeCells count="2">
    <mergeCell ref="I2:J2"/>
    <mergeCell ref="K2:L2"/>
  </mergeCells>
  <dataValidations count="2">
    <dataValidation type="date" allowBlank="1" showInputMessage="1" showErrorMessage="1" promptTitle="Date format" prompt="DD/MM/YY" sqref="F4:H158 F233:H326" xr:uid="{2E22E3C4-256D-4A6C-BCFF-3F219A501588}">
      <formula1>43556</formula1>
      <formula2>45504</formula2>
    </dataValidation>
    <dataValidation type="date" allowBlank="1" showInputMessage="1" showErrorMessage="1" sqref="F327:H382" xr:uid="{5DACE658-2506-4849-95DD-73C846643C15}">
      <formula1>36161</formula1>
      <formula2>73050</formula2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E6A297BD5D13140B8AE87379B6F3E8A" ma:contentTypeVersion="4" ma:contentTypeDescription="Create a new document." ma:contentTypeScope="" ma:versionID="3a3ed68cbc420958c0adc65dfe0c70f7">
  <xsd:schema xmlns:xsd="http://www.w3.org/2001/XMLSchema" xmlns:xs="http://www.w3.org/2001/XMLSchema" xmlns:p="http://schemas.microsoft.com/office/2006/metadata/properties" xmlns:ns2="a3576826-2e1d-43c5-b269-5f822ab8a02d" targetNamespace="http://schemas.microsoft.com/office/2006/metadata/properties" ma:root="true" ma:fieldsID="15461b3051e29ca43727e1d04dde7163" ns2:_="">
    <xsd:import namespace="a3576826-2e1d-43c5-b269-5f822ab8a02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576826-2e1d-43c5-b269-5f822ab8a0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791EBB3-38D5-4465-B50F-5645496DB145}">
  <ds:schemaRefs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www.w3.org/XML/1998/namespace"/>
    <ds:schemaRef ds:uri="http://purl.org/dc/elements/1.1/"/>
    <ds:schemaRef ds:uri="http://schemas.microsoft.com/office/infopath/2007/PartnerControls"/>
    <ds:schemaRef ds:uri="a3576826-2e1d-43c5-b269-5f822ab8a02d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C7C4207A-5F19-4AD4-9C5A-989DB0DD9D9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033E6E0-8B8E-4E97-8B33-021FBF95E5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3576826-2e1d-43c5-b269-5f822ab8a02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Highland &amp; Islands Conservancy </vt:lpstr>
      <vt:lpstr>Grampian Conservancy</vt:lpstr>
      <vt:lpstr>Perth and Argyll Conservancy</vt:lpstr>
      <vt:lpstr>Central Scotland Conservancy</vt:lpstr>
      <vt:lpstr>South Scotland Conservancy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Simon Franks</dc:creator>
  <cp:keywords/>
  <dc:description/>
  <cp:lastModifiedBy>Simon Franks</cp:lastModifiedBy>
  <cp:revision/>
  <dcterms:created xsi:type="dcterms:W3CDTF">2024-08-07T13:33:05Z</dcterms:created>
  <dcterms:modified xsi:type="dcterms:W3CDTF">2025-07-28T14:38:12Z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0x0101009E6A297BD5D13140B8AE87379B6F3E8A</vt:lpwstr>
  </property>
</Properties>
</file>